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0" yWindow="4400" windowWidth="19080" windowHeight="11080" activeTab="0"/>
  </bookViews>
  <sheets>
    <sheet name="Unkown T_half (MAHL)" sheetId="1" r:id="rId1"/>
    <sheet name="Known T_half" sheetId="2" r:id="rId2"/>
    <sheet name="Spreadsheet Documentation" sheetId="3" r:id="rId3"/>
  </sheets>
  <definedNames>
    <definedName name="ES_input">'Unkown T_half (MAHL)'!$G$9:$G$14</definedName>
    <definedName name="F_pk">'Known T_half'!$C$18</definedName>
    <definedName name="Fp_k">'Known T_half'!$C$18</definedName>
    <definedName name="Fp_MAHL">'Unkown T_half (MAHL)'!$B$18</definedName>
    <definedName name="k">#REF!</definedName>
    <definedName name="K_2">'Spreadsheet Documentation'!$G$55</definedName>
    <definedName name="k_2k">'Known T_half'!$G$24</definedName>
    <definedName name="k_3">#REF!</definedName>
    <definedName name="K_MAHL">'Unkown T_half (MAHL)'!$B$18</definedName>
    <definedName name="lsd">'Spreadsheet Documentation'!$G$52</definedName>
    <definedName name="Nwds">'Spreadsheet Documentation'!$G$57</definedName>
    <definedName name="_xlnm.Print_Area" localSheetId="1">'Known T_half'!$A$1:$J$30</definedName>
    <definedName name="_xlnm.Print_Area" localSheetId="0">'Unkown T_half (MAHL)'!$A$1:$L$70</definedName>
    <definedName name="solver_adj" localSheetId="0" hidden="1">'Unkown T_half (MAHL)'!$G$14</definedName>
    <definedName name="solver_cvg" localSheetId="0" hidden="1">0.001</definedName>
    <definedName name="solver_drv" localSheetId="0" hidden="1">1</definedName>
    <definedName name="solver_est" localSheetId="0" hidden="1">1</definedName>
    <definedName name="solver_itr" localSheetId="0" hidden="1">1000</definedName>
    <definedName name="solver_lhs1" localSheetId="0" hidden="1">'Unkown T_half (MAHL)'!$G$14</definedName>
    <definedName name="solver_lhs2" localSheetId="0" hidden="1">'Unkown T_half (MAHL)'!$G$14</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'Unkown T_half (MAHL)'!$B$18</definedName>
    <definedName name="solver_pre" localSheetId="0" hidden="1">0.000001</definedName>
    <definedName name="solver_rel1" localSheetId="0" hidden="1">3</definedName>
    <definedName name="solver_rel2" localSheetId="0" hidden="1">1</definedName>
    <definedName name="solver_rhs1" localSheetId="0" hidden="1">0.00000001</definedName>
    <definedName name="solver_rhs2" localSheetId="0" hidden="1">350000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 name="SpD">'Unkown T_half (MAHL)'!$G$11</definedName>
    <definedName name="SpDk">'Known T_half'!$G$12</definedName>
    <definedName name="srhr">'Spreadsheet Documentation'!$G$54</definedName>
    <definedName name="standad_schedule_input">'Spreadsheet Documentation'!$G$52:$G$57</definedName>
    <definedName name="Swds">'Unkown T_half (MAHL)'!$G$12</definedName>
    <definedName name="Swdsk">'Known T_half'!$G$13</definedName>
    <definedName name="t_12k">'Known T_half'!$G$15</definedName>
    <definedName name="t_1n">'Spreadsheet Documentation'!$G$53</definedName>
    <definedName name="t_1s">'Unkown T_half (MAHL)'!$G$9</definedName>
    <definedName name="t_1sk">'Known T_half'!$G$10</definedName>
    <definedName name="t_2n">'Spreadsheet Documentation'!$G$54</definedName>
    <definedName name="t_2s">'Unkown T_half (MAHL)'!$G$10</definedName>
    <definedName name="t_2sk">'Known T_half'!$G$11</definedName>
    <definedName name="T_n">'Spreadsheet Documentation'!$G$56</definedName>
    <definedName name="T_s">'Unkown T_half (MAHL)'!$G$13</definedName>
    <definedName name="T_sk">'Known T_half'!$G$14</definedName>
    <definedName name="t1_2">'Spreadsheet Documentation'!$G$53</definedName>
    <definedName name="T1_2_2">'Unkown T_half (MAHL)'!$G$14</definedName>
    <definedName name="t1_3">#REF!</definedName>
    <definedName name="t2_3">#REF!</definedName>
    <definedName name="Term_A">'Spreadsheet Documentation'!$D$39</definedName>
    <definedName name="Term_B">'Spreadsheet Documentation'!$D$40</definedName>
    <definedName name="Term_C">'Spreadsheet Documentation'!$D$41</definedName>
    <definedName name="Term_D">'Spreadsheet Documentation'!$D$42</definedName>
    <definedName name="Term_E">'Spreadsheet Documentation'!$D$43</definedName>
    <definedName name="Term_F">'Spreadsheet Documentation'!$D$44</definedName>
    <definedName name="Term_G">'Spreadsheet Documentation'!$D$45</definedName>
    <definedName name="Term_H">'Spreadsheet Documentation'!$D$46</definedName>
    <definedName name="TermAk">'Spreadsheet Documentation'!$F$39</definedName>
    <definedName name="TermBk">'Spreadsheet Documentation'!$F$40</definedName>
    <definedName name="TermCk">'Spreadsheet Documentation'!$F$41</definedName>
    <definedName name="TermDk">'Spreadsheet Documentation'!$F$42</definedName>
    <definedName name="TermEk">'Spreadsheet Documentation'!$F$43</definedName>
    <definedName name="TermFk">'Spreadsheet Documentation'!$F$44</definedName>
    <definedName name="TermGk">'Spreadsheet Documentation'!$F$45</definedName>
    <definedName name="TermHk">'Spreadsheet Documentation'!$F$46</definedName>
    <definedName name="tn_3">#REF!</definedName>
  </definedNames>
  <calcPr fullCalcOnLoad="1"/>
</workbook>
</file>

<file path=xl/sharedStrings.xml><?xml version="1.0" encoding="utf-8"?>
<sst xmlns="http://schemas.openxmlformats.org/spreadsheetml/2006/main" count="140" uniqueCount="128">
  <si>
    <t>traditional shift length, hours</t>
  </si>
  <si>
    <t>traditional week length (7 days), hours</t>
  </si>
  <si>
    <t>days in traditional work week</t>
  </si>
  <si>
    <t>length of new (special) shift, hours</t>
  </si>
  <si>
    <t>length of special "day" hours</t>
  </si>
  <si>
    <t>RESULT- for specific half-life</t>
  </si>
  <si>
    <t>number of days in full cycle</t>
  </si>
  <si>
    <t xml:space="preserve">Term A </t>
  </si>
  <si>
    <t>Term B</t>
  </si>
  <si>
    <t>Term C</t>
  </si>
  <si>
    <t>Term D</t>
  </si>
  <si>
    <t>Term E</t>
  </si>
  <si>
    <t>Term F</t>
  </si>
  <si>
    <t>Hours</t>
  </si>
  <si>
    <t>Result</t>
  </si>
  <si>
    <t>MAHL - Maximum Adjustment Half Life</t>
  </si>
  <si>
    <t xml:space="preserve">At T 1/2 = </t>
  </si>
  <si>
    <t xml:space="preserve">length of new (special) rest period, hours </t>
  </si>
  <si>
    <t>This worksheet calculates a pharmacokinetic model based reduction factor to use</t>
  </si>
  <si>
    <t xml:space="preserve">for extended workshifts and workweeks.  </t>
  </si>
  <si>
    <t>Equations used are from Eide, Ann. Occup. Hyg. 34(1) 13-17 1990</t>
  </si>
  <si>
    <t>"Fp" is the multiplier to use with the TWA 8 hour TLV (or PEL), WEEL, etc.) to yield an extended shift limit.</t>
  </si>
  <si>
    <t xml:space="preserve">Fp = </t>
  </si>
  <si>
    <t>Solver is an EXCEL add-in and may need to be installed.  To do so, go to Tools, Add-Ins, Solver</t>
  </si>
  <si>
    <t>number of "days" in special "work week"</t>
  </si>
  <si>
    <t>Term G</t>
  </si>
  <si>
    <t>Term H</t>
  </si>
  <si>
    <t>where:</t>
  </si>
  <si>
    <t>Fp = the pharmacokinetic reduction factor</t>
  </si>
  <si>
    <t>n = number of days in standard work week (5)</t>
  </si>
  <si>
    <t>m = the number of "days” per work “week” in the extended shift work schedule</t>
  </si>
  <si>
    <t>hours in a standard day</t>
  </si>
  <si>
    <r>
      <t xml:space="preserve">Enter "Extended Shift" information in the </t>
    </r>
    <r>
      <rPr>
        <b/>
        <sz val="12"/>
        <color indexed="11"/>
        <rFont val="Arial"/>
        <family val="2"/>
      </rPr>
      <t>green</t>
    </r>
    <r>
      <rPr>
        <b/>
        <sz val="12"/>
        <rFont val="Arial"/>
        <family val="2"/>
      </rPr>
      <t xml:space="preserve"> cells</t>
    </r>
  </si>
  <si>
    <t>traditional rest length per day, hours</t>
  </si>
  <si>
    <t xml:space="preserve">find the T 1/2  (Named cell T_2) to MINIMIZE Fp_MAHL.   That T 1/2 will be used to calculate the Fp_MAHL,  </t>
  </si>
  <si>
    <t>In Excel, complex equations are easier to set up if broken into "pieces", with the "pieces" then assembled.</t>
  </si>
  <si>
    <t>This spreadsheet thus breaks the equation into 8 "pieces" (Terms A to H below)</t>
  </si>
  <si>
    <t>Spreadsheet Documentation and Explanations</t>
  </si>
  <si>
    <t>The equation used (following Eide's nomenclature) is:</t>
  </si>
  <si>
    <r>
      <t>t</t>
    </r>
    <r>
      <rPr>
        <i/>
        <vertAlign val="subscript"/>
        <sz val="14"/>
        <rFont val="Times New Roman"/>
        <family val="1"/>
      </rPr>
      <t>1n</t>
    </r>
    <r>
      <rPr>
        <i/>
        <sz val="14"/>
        <rFont val="Times New Roman"/>
        <family val="1"/>
      </rPr>
      <t xml:space="preserve"> = the length of the standard work day (8 hours)</t>
    </r>
  </si>
  <si>
    <r>
      <t>t</t>
    </r>
    <r>
      <rPr>
        <i/>
        <vertAlign val="subscript"/>
        <sz val="14"/>
        <rFont val="Times New Roman"/>
        <family val="1"/>
      </rPr>
      <t>2n</t>
    </r>
    <r>
      <rPr>
        <i/>
        <sz val="14"/>
        <rFont val="Times New Roman"/>
        <family val="1"/>
      </rPr>
      <t xml:space="preserve"> = the length of the standard recovery period (16 hours)</t>
    </r>
  </si>
  <si>
    <r>
      <t>t</t>
    </r>
    <r>
      <rPr>
        <i/>
        <vertAlign val="subscript"/>
        <sz val="14"/>
        <rFont val="Times New Roman"/>
        <family val="1"/>
      </rPr>
      <t>1n</t>
    </r>
    <r>
      <rPr>
        <i/>
        <sz val="14"/>
        <rFont val="Times New Roman"/>
        <family val="1"/>
      </rPr>
      <t>+t</t>
    </r>
    <r>
      <rPr>
        <i/>
        <vertAlign val="subscript"/>
        <sz val="14"/>
        <rFont val="Times New Roman"/>
        <family val="1"/>
      </rPr>
      <t>2n</t>
    </r>
    <r>
      <rPr>
        <i/>
        <sz val="14"/>
        <rFont val="Times New Roman"/>
        <family val="1"/>
      </rPr>
      <t xml:space="preserve"> = the length of the standard day (24 hours)</t>
    </r>
  </si>
  <si>
    <r>
      <t>T</t>
    </r>
    <r>
      <rPr>
        <i/>
        <vertAlign val="subscript"/>
        <sz val="14"/>
        <rFont val="Times New Roman"/>
        <family val="1"/>
      </rPr>
      <t>n</t>
    </r>
    <r>
      <rPr>
        <i/>
        <sz val="14"/>
        <rFont val="Times New Roman"/>
        <family val="1"/>
      </rPr>
      <t xml:space="preserve"> = the length of the standard week (seven days or 168 hours)</t>
    </r>
  </si>
  <si>
    <r>
      <t>t</t>
    </r>
    <r>
      <rPr>
        <i/>
        <vertAlign val="subscript"/>
        <sz val="14"/>
        <rFont val="Times New Roman"/>
        <family val="1"/>
      </rPr>
      <t>1s</t>
    </r>
    <r>
      <rPr>
        <i/>
        <sz val="14"/>
        <rFont val="Times New Roman"/>
        <family val="1"/>
      </rPr>
      <t xml:space="preserve"> = length of the extended shift work day (in hours)</t>
    </r>
  </si>
  <si>
    <r>
      <t>t</t>
    </r>
    <r>
      <rPr>
        <i/>
        <vertAlign val="subscript"/>
        <sz val="14"/>
        <rFont val="Times New Roman"/>
        <family val="1"/>
      </rPr>
      <t>2s</t>
    </r>
    <r>
      <rPr>
        <i/>
        <sz val="14"/>
        <rFont val="Times New Roman"/>
        <family val="1"/>
      </rPr>
      <t xml:space="preserve"> = length of the rest period between extended shift work days (in hours)</t>
    </r>
  </si>
  <si>
    <r>
      <t>t</t>
    </r>
    <r>
      <rPr>
        <i/>
        <vertAlign val="subscript"/>
        <sz val="14"/>
        <rFont val="Times New Roman"/>
        <family val="1"/>
      </rPr>
      <t>1s</t>
    </r>
    <r>
      <rPr>
        <i/>
        <sz val="14"/>
        <rFont val="Times New Roman"/>
        <family val="1"/>
      </rPr>
      <t xml:space="preserve"> + t</t>
    </r>
    <r>
      <rPr>
        <i/>
        <vertAlign val="subscript"/>
        <sz val="14"/>
        <rFont val="Times New Roman"/>
        <family val="1"/>
      </rPr>
      <t>2s</t>
    </r>
    <r>
      <rPr>
        <i/>
        <sz val="14"/>
        <rFont val="Times New Roman"/>
        <family val="1"/>
      </rPr>
      <t xml:space="preserve"> = length of the extended shift “day” ( usually, but not always 24 hours)</t>
    </r>
  </si>
  <si>
    <r>
      <t>T</t>
    </r>
    <r>
      <rPr>
        <i/>
        <vertAlign val="subscript"/>
        <sz val="14"/>
        <rFont val="Times New Roman"/>
        <family val="1"/>
      </rPr>
      <t>s</t>
    </r>
    <r>
      <rPr>
        <i/>
        <sz val="14"/>
        <rFont val="Times New Roman"/>
        <family val="1"/>
      </rPr>
      <t xml:space="preserve"> = total length of the periodic work cycle [the number of days worked and days in the rest period (in hours)]</t>
    </r>
  </si>
  <si>
    <r>
      <t>k = the biologic elimination rate = (ln 2)/T</t>
    </r>
    <r>
      <rPr>
        <i/>
        <vertAlign val="subscript"/>
        <sz val="14"/>
        <rFont val="Arial"/>
        <family val="2"/>
      </rPr>
      <t>1/2</t>
    </r>
    <r>
      <rPr>
        <i/>
        <sz val="14"/>
        <rFont val="Arial"/>
        <family val="2"/>
      </rPr>
      <t xml:space="preserve"> , </t>
    </r>
    <r>
      <rPr>
        <i/>
        <sz val="14"/>
        <rFont val="Times New Roman"/>
        <family val="1"/>
      </rPr>
      <t>where T</t>
    </r>
    <r>
      <rPr>
        <i/>
        <vertAlign val="subscript"/>
        <sz val="14"/>
        <rFont val="Times New Roman"/>
        <family val="1"/>
      </rPr>
      <t>1/2</t>
    </r>
    <r>
      <rPr>
        <i/>
        <sz val="14"/>
        <rFont val="Times New Roman"/>
        <family val="1"/>
      </rPr>
      <t xml:space="preserve"> = the biologic half-life</t>
    </r>
  </si>
  <si>
    <t>lsd</t>
  </si>
  <si>
    <t>k_2</t>
  </si>
  <si>
    <t>SpD</t>
  </si>
  <si>
    <t>F_p</t>
  </si>
  <si>
    <t>t_1n</t>
  </si>
  <si>
    <t>t_2n</t>
  </si>
  <si>
    <t>T_n</t>
  </si>
  <si>
    <t>t_1s</t>
  </si>
  <si>
    <t>t_2s</t>
  </si>
  <si>
    <t>T_s</t>
  </si>
  <si>
    <t>Swds</t>
  </si>
  <si>
    <t>Nwds</t>
  </si>
  <si>
    <t xml:space="preserve">This spreadsheet will calculate the extended shift adjustment factor (Fp):  </t>
  </si>
  <si>
    <t>at T1/2</t>
  </si>
  <si>
    <t>This spreadsheet will calculate the extended shift adjustment factor (Fp) for:</t>
  </si>
  <si>
    <t>The yellow cell in the MAHL box above is "named" Fp_MAHL, and is the "Set Target Cell" for SOLVER.</t>
  </si>
  <si>
    <t>That will be in the Solver Pop-up window.  Solver will AUTOMATICALLY (when the "Solve" button is pushed)</t>
  </si>
  <si>
    <t xml:space="preserve">(presuming worst case half-life!) for a given shift schedule. </t>
  </si>
  <si>
    <t xml:space="preserve">first order rate constant = (ln2)/(T1/2) </t>
  </si>
  <si>
    <t>DO NOT CHANGE THESE VALUES!</t>
  </si>
  <si>
    <t xml:space="preserve">The data in this blue block define a </t>
  </si>
  <si>
    <t xml:space="preserve">standard day and standard work shift. </t>
  </si>
  <si>
    <t xml:space="preserve"> in Excel formulas</t>
  </si>
  <si>
    <t>Name as used</t>
  </si>
  <si>
    <t>Enter the biologic half life (T1/2), hours</t>
  </si>
  <si>
    <t xml:space="preserve">    for a known biological half-life.  </t>
  </si>
  <si>
    <t>Target cell</t>
  </si>
  <si>
    <t>Password = mahl</t>
  </si>
  <si>
    <t xml:space="preserve">Otherwise, the levels of parentheses to control the order of the calculations can be difficult to enter correctly. </t>
  </si>
  <si>
    <t>This spreadsheet is "freeware" and is offered as is without any warranties expressed or implied.  The user of this spreadsheet assumes responsibility for understanding</t>
  </si>
  <si>
    <t>its correct use.  It is suggested the user become familiar with the exposure limit adjustment concepts, as decribned in Verma, Dave K., 2000.  Adjustment of Occupaqtional Exposure Limits for Unusual Work Schedules.  . Am. Ind. Hyg. Assoc. J. 61:367-374.</t>
  </si>
  <si>
    <t xml:space="preserve">These terms draw upon "Named" cells from the worksheets "UnknownT_half (MAHL)" and "Known T_half".  Refer to Excel "HELP" for </t>
  </si>
  <si>
    <t>Refer to Excel "HELP" for instructions and conventions for Named cells and ranges</t>
  </si>
  <si>
    <t xml:space="preserve">    for your version of EXCEL.</t>
  </si>
  <si>
    <t>Enter an initial value* (1 to 100) biologic (T1/2), hours</t>
  </si>
  <si>
    <t>If Solver is not listed in the Add-Ins dialog box, browse to find (See Install Solver in Excel help.)</t>
  </si>
  <si>
    <t xml:space="preserve">If these instructions on installing Solver are not adequate, you may need to check the documentation </t>
  </si>
  <si>
    <t>This helps assure Solver will converge to a real solution.</t>
  </si>
  <si>
    <t xml:space="preserve">and is thus a "constraint" in Solver so that T1/2 is &lt; 350000 </t>
  </si>
  <si>
    <t>It is NOT for data entry .</t>
  </si>
  <si>
    <t xml:space="preserve">This is a non-working "picture" of the Solver window for explanation purposes! </t>
  </si>
  <si>
    <t>and will then be the T 1/2 shown in cells G16 and F20.  It overwrote the starter value T1/2 that had been entered.</t>
  </si>
  <si>
    <t>For Known T_Half</t>
  </si>
  <si>
    <t>For Unknown</t>
  </si>
  <si>
    <t>T_half (MAHL)</t>
  </si>
  <si>
    <t>T_half</t>
  </si>
  <si>
    <t>and</t>
  </si>
  <si>
    <t>k_2k</t>
  </si>
  <si>
    <t>Term Bk</t>
  </si>
  <si>
    <t xml:space="preserve">Term Ak </t>
  </si>
  <si>
    <t>Term Ck</t>
  </si>
  <si>
    <t>Term Dk</t>
  </si>
  <si>
    <t>Term Ek</t>
  </si>
  <si>
    <t>Term Fk</t>
  </si>
  <si>
    <t>Term Gk</t>
  </si>
  <si>
    <t>Term Hk</t>
  </si>
  <si>
    <t>The data for the standard day and shift schedule</t>
  </si>
  <si>
    <t>and are not repeated here.</t>
  </si>
  <si>
    <t>F_pk</t>
  </si>
  <si>
    <t>t_1sk</t>
  </si>
  <si>
    <t>t_2sk</t>
  </si>
  <si>
    <t>SpDk</t>
  </si>
  <si>
    <t>T_sk</t>
  </si>
  <si>
    <t>Swdsk</t>
  </si>
  <si>
    <t>For MAHL</t>
  </si>
  <si>
    <t>For Known T1/2</t>
  </si>
  <si>
    <t xml:space="preserve">first order rate constant(K) = (ln2)/(T1/2) </t>
  </si>
  <si>
    <t xml:space="preserve">Fpk = </t>
  </si>
  <si>
    <t>are given in the Workbook "Spreadsheet Documentation",</t>
  </si>
  <si>
    <t xml:space="preserve">An unknown or uncertain biologic half-life.  It provides the MAXIMUM adjustment needed </t>
  </si>
  <si>
    <t xml:space="preserve">Note 2:  A biologic half-life (T 1/2) that is greater than a working lifetime makes no sense </t>
  </si>
  <si>
    <r>
      <t xml:space="preserve">... </t>
    </r>
    <r>
      <rPr>
        <sz val="14"/>
        <rFont val="Arial"/>
        <family val="2"/>
      </rPr>
      <t>when the biologic half life is unknown or uncertain.</t>
    </r>
    <r>
      <rPr>
        <b/>
        <sz val="12"/>
        <rFont val="Arial"/>
        <family val="2"/>
      </rPr>
      <t xml:space="preserve">  </t>
    </r>
  </si>
  <si>
    <t>This worksheet calculates a pharmacokinetic model based reduction factor to use for extended workshifts and workweeks,</t>
  </si>
  <si>
    <t xml:space="preserve">Use SOLVER from the Excel menu to find this value!(Excel 2010 Data, Data Analysis, Solver, Older Excel Tools, Solver) </t>
  </si>
  <si>
    <r>
      <t>When you open Solver</t>
    </r>
    <r>
      <rPr>
        <b/>
        <sz val="10"/>
        <rFont val="Arial"/>
        <family val="0"/>
      </rPr>
      <t xml:space="preserve"> a pop-up window like shown in the workbook "Spreadsheet Documentation" below will appear.</t>
    </r>
  </si>
  <si>
    <r>
      <t xml:space="preserve">NOTE 1:  set the biologic half life (Cell G16) to a value in the range of 1 to 100 </t>
    </r>
    <r>
      <rPr>
        <b/>
        <i/>
        <u val="single"/>
        <sz val="10"/>
        <color indexed="8"/>
        <rFont val="Arial"/>
        <family val="2"/>
      </rPr>
      <t>before</t>
    </r>
    <r>
      <rPr>
        <b/>
        <sz val="10"/>
        <color indexed="8"/>
        <rFont val="Arial"/>
        <family val="2"/>
      </rPr>
      <t xml:space="preserve"> running Solver)</t>
    </r>
  </si>
  <si>
    <t>This workbook has some section protected against inadvertent modification that would lead to incorrect calculations</t>
  </si>
  <si>
    <t>WARNING:  The "UnknownT_half (MAHL) sheet IS NOT PASSWORD PROTECTED.  Current versions of Solver do not run in protected worksheets</t>
  </si>
  <si>
    <t>Do not change any calculation cells.   Cells you may safely use to enter the shift data and starter value half life are highlighted green</t>
  </si>
  <si>
    <t xml:space="preserve">    * this is to give Solver a starting point. DO NOT use 0 or negative numbers!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</si>
</sst>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_)"/>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66">
    <font>
      <sz val="10"/>
      <name val="Arial"/>
      <family val="0"/>
    </font>
    <font>
      <b/>
      <sz val="10"/>
      <name val="Arial"/>
      <family val="0"/>
    </font>
    <font>
      <i/>
      <sz val="10"/>
      <name val="Arial"/>
      <family val="0"/>
    </font>
    <font>
      <b/>
      <i/>
      <sz val="10"/>
      <name val="Arial"/>
      <family val="0"/>
    </font>
    <font>
      <b/>
      <sz val="14"/>
      <name val="Arial"/>
      <family val="2"/>
    </font>
    <font>
      <sz val="14"/>
      <name val="Arial"/>
      <family val="2"/>
    </font>
    <font>
      <b/>
      <sz val="10"/>
      <color indexed="10"/>
      <name val="Arial"/>
      <family val="2"/>
    </font>
    <font>
      <b/>
      <sz val="10"/>
      <color indexed="56"/>
      <name val="Arial"/>
      <family val="2"/>
    </font>
    <font>
      <b/>
      <sz val="12"/>
      <name val="Arial"/>
      <family val="2"/>
    </font>
    <font>
      <sz val="10"/>
      <color indexed="16"/>
      <name val="Arial"/>
      <family val="2"/>
    </font>
    <font>
      <sz val="13"/>
      <name val="Times New Roman"/>
      <family val="1"/>
    </font>
    <font>
      <sz val="8"/>
      <name val="Arial"/>
      <family val="2"/>
    </font>
    <font>
      <sz val="10"/>
      <color indexed="10"/>
      <name val="Arial"/>
      <family val="2"/>
    </font>
    <font>
      <sz val="12"/>
      <name val="Arial"/>
      <family val="2"/>
    </font>
    <font>
      <b/>
      <sz val="12"/>
      <color indexed="11"/>
      <name val="Arial"/>
      <family val="2"/>
    </font>
    <font>
      <b/>
      <sz val="12"/>
      <color indexed="10"/>
      <name val="Arial"/>
      <family val="2"/>
    </font>
    <font>
      <b/>
      <sz val="14"/>
      <color indexed="10"/>
      <name val="Arial"/>
      <family val="2"/>
    </font>
    <font>
      <b/>
      <sz val="14"/>
      <color indexed="56"/>
      <name val="Arial"/>
      <family val="2"/>
    </font>
    <font>
      <i/>
      <sz val="14"/>
      <name val="Times New Roman"/>
      <family val="1"/>
    </font>
    <font>
      <i/>
      <vertAlign val="subscript"/>
      <sz val="14"/>
      <name val="Times New Roman"/>
      <family val="1"/>
    </font>
    <font>
      <i/>
      <sz val="14"/>
      <name val="Arial"/>
      <family val="2"/>
    </font>
    <font>
      <i/>
      <vertAlign val="subscript"/>
      <sz val="14"/>
      <name val="Arial"/>
      <family val="2"/>
    </font>
    <font>
      <b/>
      <sz val="12"/>
      <color indexed="56"/>
      <name val="Arial"/>
      <family val="2"/>
    </font>
    <font>
      <b/>
      <sz val="10"/>
      <color indexed="8"/>
      <name val="Arial"/>
      <family val="2"/>
    </font>
    <font>
      <b/>
      <i/>
      <u val="single"/>
      <sz val="10"/>
      <color indexed="8"/>
      <name val="Arial"/>
      <family val="2"/>
    </font>
    <font>
      <sz val="11"/>
      <name val="Arial"/>
      <family val="2"/>
    </font>
    <font>
      <b/>
      <i/>
      <sz val="11"/>
      <name val="Arial"/>
      <family val="2"/>
    </font>
    <font>
      <i/>
      <sz val="11"/>
      <name val="Arial"/>
      <family val="2"/>
    </font>
    <font>
      <b/>
      <i/>
      <sz val="12"/>
      <name val="Arial"/>
      <family val="2"/>
    </font>
    <font>
      <sz val="12"/>
      <color indexed="8"/>
      <name val="Arial"/>
      <family val="2"/>
    </font>
    <font>
      <sz val="12"/>
      <color indexed="9"/>
      <name val="Arial"/>
      <family val="2"/>
    </font>
    <font>
      <sz val="12"/>
      <color indexed="2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8"/>
      <name val="Arial"/>
      <family val="2"/>
    </font>
    <font>
      <b/>
      <sz val="14"/>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5"/>
        <bgColor indexed="64"/>
      </patternFill>
    </fill>
    <fill>
      <patternFill patternType="solid">
        <fgColor theme="3" tint="0.7999799847602844"/>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Alignment="1">
      <alignment/>
    </xf>
    <xf numFmtId="0" fontId="7" fillId="0" borderId="0" xfId="0" applyFont="1" applyAlignment="1">
      <alignment/>
    </xf>
    <xf numFmtId="0" fontId="0" fillId="33" borderId="0" xfId="0" applyFill="1" applyAlignment="1">
      <alignment/>
    </xf>
    <xf numFmtId="0" fontId="8" fillId="0" borderId="0" xfId="0" applyFont="1" applyAlignment="1">
      <alignment/>
    </xf>
    <xf numFmtId="0" fontId="1" fillId="0" borderId="0" xfId="0" applyFont="1" applyAlignment="1">
      <alignment/>
    </xf>
    <xf numFmtId="0" fontId="10" fillId="0" borderId="0" xfId="0" applyFont="1" applyAlignment="1">
      <alignment/>
    </xf>
    <xf numFmtId="0" fontId="12" fillId="0" borderId="0" xfId="0" applyFont="1" applyAlignment="1">
      <alignment/>
    </xf>
    <xf numFmtId="0" fontId="13" fillId="34" borderId="10" xfId="0" applyFont="1" applyFill="1" applyBorder="1" applyAlignment="1">
      <alignment/>
    </xf>
    <xf numFmtId="0" fontId="13" fillId="34" borderId="0" xfId="0" applyFont="1" applyFill="1" applyBorder="1" applyAlignment="1">
      <alignment/>
    </xf>
    <xf numFmtId="0" fontId="13" fillId="34" borderId="11" xfId="0" applyFont="1" applyFill="1" applyBorder="1" applyAlignment="1">
      <alignment/>
    </xf>
    <xf numFmtId="0" fontId="13" fillId="34" borderId="12" xfId="0" applyFont="1" applyFill="1" applyBorder="1" applyAlignment="1">
      <alignment/>
    </xf>
    <xf numFmtId="0" fontId="8" fillId="34" borderId="13"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8" fillId="34" borderId="10" xfId="0" applyFont="1" applyFill="1" applyBorder="1" applyAlignment="1">
      <alignment/>
    </xf>
    <xf numFmtId="0" fontId="8" fillId="34" borderId="0" xfId="0" applyFont="1" applyFill="1" applyBorder="1" applyAlignment="1">
      <alignment/>
    </xf>
    <xf numFmtId="0" fontId="8" fillId="34" borderId="16"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15" fillId="0" borderId="0" xfId="0" applyFont="1" applyAlignment="1">
      <alignment/>
    </xf>
    <xf numFmtId="0" fontId="8" fillId="0" borderId="0" xfId="0" applyFont="1" applyAlignment="1">
      <alignment horizontal="left" indent="4"/>
    </xf>
    <xf numFmtId="0" fontId="5" fillId="0" borderId="0" xfId="0" applyFont="1" applyAlignment="1">
      <alignment/>
    </xf>
    <xf numFmtId="0" fontId="18" fillId="0" borderId="0" xfId="0" applyFont="1" applyAlignment="1">
      <alignment horizontal="left" indent="4"/>
    </xf>
    <xf numFmtId="166" fontId="15" fillId="0" borderId="0" xfId="0" applyNumberFormat="1" applyFont="1" applyAlignment="1">
      <alignment/>
    </xf>
    <xf numFmtId="0" fontId="4" fillId="0" borderId="0" xfId="0" applyFont="1" applyAlignment="1">
      <alignment/>
    </xf>
    <xf numFmtId="0" fontId="13" fillId="34" borderId="17" xfId="0" applyFont="1" applyFill="1" applyBorder="1" applyAlignment="1">
      <alignment horizontal="center"/>
    </xf>
    <xf numFmtId="0" fontId="13" fillId="34" borderId="18" xfId="0" applyFont="1" applyFill="1" applyBorder="1" applyAlignment="1">
      <alignment horizontal="center"/>
    </xf>
    <xf numFmtId="0" fontId="13" fillId="34" borderId="19" xfId="0" applyFont="1" applyFill="1" applyBorder="1" applyAlignment="1">
      <alignment horizontal="center"/>
    </xf>
    <xf numFmtId="0" fontId="13" fillId="0" borderId="0" xfId="0" applyFont="1" applyAlignment="1">
      <alignment/>
    </xf>
    <xf numFmtId="0" fontId="7" fillId="35" borderId="0" xfId="0" applyFont="1" applyFill="1" applyAlignment="1">
      <alignment/>
    </xf>
    <xf numFmtId="0" fontId="46" fillId="35" borderId="0" xfId="0" applyFont="1" applyFill="1" applyAlignment="1">
      <alignment/>
    </xf>
    <xf numFmtId="0" fontId="63" fillId="35" borderId="0" xfId="0" applyFont="1" applyFill="1" applyAlignment="1">
      <alignment/>
    </xf>
    <xf numFmtId="0" fontId="61" fillId="35" borderId="0" xfId="0" applyFont="1" applyFill="1" applyAlignment="1">
      <alignment/>
    </xf>
    <xf numFmtId="0" fontId="64" fillId="35" borderId="0" xfId="0" applyFont="1" applyFill="1" applyAlignment="1">
      <alignment/>
    </xf>
    <xf numFmtId="0" fontId="8" fillId="35" borderId="13" xfId="0" applyFont="1" applyFill="1" applyBorder="1" applyAlignment="1">
      <alignment/>
    </xf>
    <xf numFmtId="0" fontId="8" fillId="35" borderId="14" xfId="0" applyFont="1" applyFill="1" applyBorder="1" applyAlignment="1">
      <alignment/>
    </xf>
    <xf numFmtId="0" fontId="13" fillId="35" borderId="10" xfId="0" applyFont="1" applyFill="1" applyBorder="1" applyAlignment="1">
      <alignment/>
    </xf>
    <xf numFmtId="0" fontId="13" fillId="35" borderId="0" xfId="0" applyFont="1" applyFill="1" applyBorder="1" applyAlignment="1">
      <alignment/>
    </xf>
    <xf numFmtId="0" fontId="15" fillId="35" borderId="11" xfId="0" applyFont="1" applyFill="1" applyBorder="1" applyAlignment="1">
      <alignment/>
    </xf>
    <xf numFmtId="0" fontId="13" fillId="35" borderId="12" xfId="0" applyFont="1" applyFill="1" applyBorder="1" applyAlignment="1">
      <alignment/>
    </xf>
    <xf numFmtId="0" fontId="13" fillId="35" borderId="15" xfId="0" applyFont="1" applyFill="1" applyBorder="1" applyAlignment="1">
      <alignment/>
    </xf>
    <xf numFmtId="0" fontId="65" fillId="35" borderId="13" xfId="0" applyFont="1" applyFill="1" applyBorder="1" applyAlignment="1">
      <alignment/>
    </xf>
    <xf numFmtId="0" fontId="65" fillId="35" borderId="14" xfId="0" applyFont="1" applyFill="1" applyBorder="1" applyAlignment="1">
      <alignment/>
    </xf>
    <xf numFmtId="0" fontId="65" fillId="35" borderId="15" xfId="0" applyFont="1" applyFill="1" applyBorder="1" applyAlignment="1">
      <alignment/>
    </xf>
    <xf numFmtId="0" fontId="65" fillId="35" borderId="10" xfId="0" applyFont="1" applyFill="1" applyBorder="1" applyAlignment="1">
      <alignment/>
    </xf>
    <xf numFmtId="0" fontId="65" fillId="35" borderId="0" xfId="0" applyFont="1" applyFill="1" applyBorder="1" applyAlignment="1">
      <alignment/>
    </xf>
    <xf numFmtId="0" fontId="65" fillId="35" borderId="16" xfId="0" applyFont="1" applyFill="1" applyBorder="1" applyAlignment="1">
      <alignment/>
    </xf>
    <xf numFmtId="0" fontId="65" fillId="35" borderId="11" xfId="0" applyFont="1" applyFill="1" applyBorder="1" applyAlignment="1">
      <alignment/>
    </xf>
    <xf numFmtId="0" fontId="65" fillId="35" borderId="12" xfId="0" applyFont="1" applyFill="1" applyBorder="1" applyAlignment="1">
      <alignment/>
    </xf>
    <xf numFmtId="1" fontId="61" fillId="35" borderId="12" xfId="0" applyNumberFormat="1" applyFont="1" applyFill="1" applyBorder="1" applyAlignment="1">
      <alignment/>
    </xf>
    <xf numFmtId="0" fontId="65" fillId="35" borderId="20" xfId="0" applyFont="1" applyFill="1" applyBorder="1" applyAlignment="1">
      <alignment/>
    </xf>
    <xf numFmtId="0" fontId="8" fillId="35" borderId="0" xfId="0" applyFont="1" applyFill="1" applyAlignment="1">
      <alignment/>
    </xf>
    <xf numFmtId="0" fontId="0" fillId="35" borderId="0" xfId="0" applyFill="1" applyAlignment="1">
      <alignment/>
    </xf>
    <xf numFmtId="0" fontId="0" fillId="35" borderId="0" xfId="0" applyFill="1" applyBorder="1" applyAlignment="1">
      <alignment/>
    </xf>
    <xf numFmtId="2" fontId="0" fillId="35" borderId="0" xfId="0" applyNumberFormat="1" applyFill="1" applyAlignment="1">
      <alignment/>
    </xf>
    <xf numFmtId="0" fontId="12" fillId="35" borderId="0" xfId="0" applyFont="1" applyFill="1" applyAlignment="1">
      <alignment/>
    </xf>
    <xf numFmtId="0" fontId="17" fillId="35" borderId="0" xfId="0" applyFont="1" applyFill="1" applyAlignment="1">
      <alignment/>
    </xf>
    <xf numFmtId="0" fontId="22" fillId="35" borderId="0" xfId="0" applyFont="1" applyFill="1" applyAlignment="1">
      <alignment/>
    </xf>
    <xf numFmtId="0" fontId="1" fillId="35" borderId="0" xfId="0" applyFont="1" applyFill="1" applyAlignment="1">
      <alignment/>
    </xf>
    <xf numFmtId="0" fontId="8" fillId="36" borderId="16" xfId="0" applyFont="1" applyFill="1" applyBorder="1" applyAlignment="1" applyProtection="1">
      <alignment/>
      <protection locked="0"/>
    </xf>
    <xf numFmtId="0" fontId="25" fillId="0" borderId="0" xfId="0" applyFont="1" applyAlignment="1">
      <alignment/>
    </xf>
    <xf numFmtId="0" fontId="9" fillId="35" borderId="0" xfId="0" applyFont="1" applyFill="1" applyAlignment="1">
      <alignment/>
    </xf>
    <xf numFmtId="0" fontId="0" fillId="35" borderId="0" xfId="0" applyFont="1" applyFill="1" applyAlignment="1">
      <alignment/>
    </xf>
    <xf numFmtId="0" fontId="18" fillId="35" borderId="0" xfId="0" applyFont="1" applyFill="1" applyAlignment="1">
      <alignment horizontal="left" indent="4"/>
    </xf>
    <xf numFmtId="0" fontId="5" fillId="35" borderId="0" xfId="0" applyFont="1" applyFill="1" applyAlignment="1">
      <alignment/>
    </xf>
    <xf numFmtId="2" fontId="15" fillId="35" borderId="20" xfId="0" applyNumberFormat="1" applyFont="1" applyFill="1" applyBorder="1" applyAlignment="1" applyProtection="1">
      <alignment/>
      <protection locked="0"/>
    </xf>
    <xf numFmtId="0" fontId="16" fillId="35" borderId="13" xfId="0" applyFont="1" applyFill="1" applyBorder="1" applyAlignment="1">
      <alignment/>
    </xf>
    <xf numFmtId="0" fontId="16" fillId="35" borderId="14" xfId="0" applyFont="1" applyFill="1" applyBorder="1" applyAlignment="1">
      <alignment/>
    </xf>
    <xf numFmtId="0" fontId="7" fillId="35" borderId="15" xfId="0" applyFont="1" applyFill="1" applyBorder="1" applyAlignment="1">
      <alignment/>
    </xf>
    <xf numFmtId="0" fontId="16" fillId="35" borderId="11" xfId="0" applyFont="1" applyFill="1" applyBorder="1" applyAlignment="1">
      <alignment/>
    </xf>
    <xf numFmtId="2" fontId="16" fillId="35" borderId="12" xfId="0" applyNumberFormat="1" applyFont="1" applyFill="1" applyBorder="1" applyAlignment="1">
      <alignment/>
    </xf>
    <xf numFmtId="0" fontId="22" fillId="35" borderId="12" xfId="0" applyFont="1" applyFill="1" applyBorder="1" applyAlignment="1">
      <alignment horizontal="center"/>
    </xf>
    <xf numFmtId="2" fontId="22" fillId="35" borderId="20" xfId="0" applyNumberFormat="1" applyFont="1" applyFill="1" applyBorder="1" applyAlignment="1">
      <alignment/>
    </xf>
    <xf numFmtId="0" fontId="8" fillId="35" borderId="13" xfId="0" applyFont="1" applyFill="1" applyBorder="1" applyAlignment="1">
      <alignment/>
    </xf>
    <xf numFmtId="0" fontId="8" fillId="35" borderId="14" xfId="0" applyFont="1" applyFill="1" applyBorder="1" applyAlignment="1">
      <alignment/>
    </xf>
    <xf numFmtId="0" fontId="8" fillId="35" borderId="15" xfId="0" applyFont="1" applyFill="1" applyBorder="1" applyAlignment="1">
      <alignment/>
    </xf>
    <xf numFmtId="0" fontId="13" fillId="35" borderId="0" xfId="0" applyFont="1" applyFill="1" applyAlignment="1">
      <alignment/>
    </xf>
    <xf numFmtId="0" fontId="8" fillId="35" borderId="10" xfId="0" applyFont="1" applyFill="1" applyBorder="1" applyAlignment="1">
      <alignment/>
    </xf>
    <xf numFmtId="0" fontId="8" fillId="35" borderId="0" xfId="0" applyFont="1" applyFill="1" applyBorder="1" applyAlignment="1">
      <alignment/>
    </xf>
    <xf numFmtId="0" fontId="8" fillId="35" borderId="16" xfId="0" applyFont="1" applyFill="1" applyBorder="1" applyAlignment="1">
      <alignment/>
    </xf>
    <xf numFmtId="0" fontId="8" fillId="35" borderId="11" xfId="0" applyFont="1" applyFill="1" applyBorder="1" applyAlignment="1">
      <alignment/>
    </xf>
    <xf numFmtId="0" fontId="8" fillId="35" borderId="12" xfId="0" applyFont="1" applyFill="1" applyBorder="1" applyAlignment="1">
      <alignment/>
    </xf>
    <xf numFmtId="0" fontId="8" fillId="35" borderId="20" xfId="0" applyFont="1" applyFill="1" applyBorder="1" applyAlignment="1">
      <alignment/>
    </xf>
    <xf numFmtId="0" fontId="8" fillId="37" borderId="16" xfId="0" applyFont="1" applyFill="1" applyBorder="1" applyAlignment="1" applyProtection="1">
      <alignment/>
      <protection locked="0"/>
    </xf>
    <xf numFmtId="0" fontId="0" fillId="35" borderId="0" xfId="0" applyFont="1" applyFill="1" applyAlignment="1">
      <alignment/>
    </xf>
    <xf numFmtId="0" fontId="26" fillId="35" borderId="0" xfId="0" applyFont="1" applyFill="1" applyAlignment="1">
      <alignment/>
    </xf>
    <xf numFmtId="0" fontId="27" fillId="35" borderId="0" xfId="0" applyFont="1" applyFill="1" applyAlignment="1">
      <alignment/>
    </xf>
    <xf numFmtId="1" fontId="6" fillId="37" borderId="21" xfId="0" applyNumberFormat="1" applyFont="1" applyFill="1" applyBorder="1" applyAlignment="1" applyProtection="1">
      <alignment/>
      <protection locked="0"/>
    </xf>
    <xf numFmtId="2" fontId="65" fillId="38" borderId="21" xfId="0" applyNumberFormat="1" applyFont="1" applyFill="1" applyBorder="1" applyAlignment="1" applyProtection="1">
      <alignment/>
      <protection/>
    </xf>
    <xf numFmtId="0" fontId="0" fillId="2" borderId="0" xfId="0" applyFill="1" applyAlignment="1">
      <alignment/>
    </xf>
    <xf numFmtId="0" fontId="26" fillId="2" borderId="0" xfId="0" applyFont="1" applyFill="1" applyAlignment="1">
      <alignment/>
    </xf>
    <xf numFmtId="0" fontId="3" fillId="2" borderId="0" xfId="0" applyFont="1" applyFill="1" applyAlignment="1">
      <alignment/>
    </xf>
    <xf numFmtId="0" fontId="28" fillId="2"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18</xdr:row>
      <xdr:rowOff>104775</xdr:rowOff>
    </xdr:from>
    <xdr:to>
      <xdr:col>1</xdr:col>
      <xdr:colOff>409575</xdr:colOff>
      <xdr:row>20</xdr:row>
      <xdr:rowOff>104775</xdr:rowOff>
    </xdr:to>
    <xdr:sp>
      <xdr:nvSpPr>
        <xdr:cNvPr id="1" name="AutoShape 1"/>
        <xdr:cNvSpPr>
          <a:spLocks/>
        </xdr:cNvSpPr>
      </xdr:nvSpPr>
      <xdr:spPr>
        <a:xfrm>
          <a:off x="809625" y="3609975"/>
          <a:ext cx="190500" cy="428625"/>
        </a:xfrm>
        <a:prstGeom prst="upArrow">
          <a:avLst/>
        </a:prstGeom>
        <a:solidFill>
          <a:srgbClr val="3333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59</xdr:row>
      <xdr:rowOff>104775</xdr:rowOff>
    </xdr:from>
    <xdr:to>
      <xdr:col>9</xdr:col>
      <xdr:colOff>104775</xdr:colOff>
      <xdr:row>79</xdr:row>
      <xdr:rowOff>0</xdr:rowOff>
    </xdr:to>
    <xdr:pic>
      <xdr:nvPicPr>
        <xdr:cNvPr id="1" name="Picture 3"/>
        <xdr:cNvPicPr preferRelativeResize="1">
          <a:picLocks noChangeAspect="1"/>
        </xdr:cNvPicPr>
      </xdr:nvPicPr>
      <xdr:blipFill>
        <a:blip r:embed="rId1"/>
        <a:stretch>
          <a:fillRect/>
        </a:stretch>
      </xdr:blipFill>
      <xdr:spPr>
        <a:xfrm>
          <a:off x="542925" y="11620500"/>
          <a:ext cx="5114925" cy="3133725"/>
        </a:xfrm>
        <a:prstGeom prst="rect">
          <a:avLst/>
        </a:prstGeom>
        <a:noFill/>
        <a:ln w="9525" cmpd="sng">
          <a:noFill/>
        </a:ln>
      </xdr:spPr>
    </xdr:pic>
    <xdr:clientData/>
  </xdr:twoCellAnchor>
  <xdr:twoCellAnchor>
    <xdr:from>
      <xdr:col>0</xdr:col>
      <xdr:colOff>238125</xdr:colOff>
      <xdr:row>7</xdr:row>
      <xdr:rowOff>152400</xdr:rowOff>
    </xdr:from>
    <xdr:to>
      <xdr:col>12</xdr:col>
      <xdr:colOff>200025</xdr:colOff>
      <xdr:row>16</xdr:row>
      <xdr:rowOff>0</xdr:rowOff>
    </xdr:to>
    <xdr:pic>
      <xdr:nvPicPr>
        <xdr:cNvPr id="2" name="Picture 1"/>
        <xdr:cNvPicPr preferRelativeResize="1">
          <a:picLocks noChangeAspect="1"/>
        </xdr:cNvPicPr>
      </xdr:nvPicPr>
      <xdr:blipFill>
        <a:blip r:embed="rId2"/>
        <a:stretch>
          <a:fillRect/>
        </a:stretch>
      </xdr:blipFill>
      <xdr:spPr>
        <a:xfrm>
          <a:off x="238125" y="1619250"/>
          <a:ext cx="7286625" cy="1390650"/>
        </a:xfrm>
        <a:prstGeom prst="rect">
          <a:avLst/>
        </a:prstGeom>
        <a:noFill/>
        <a:ln w="9525" cmpd="sng">
          <a:noFill/>
        </a:ln>
      </xdr:spPr>
    </xdr:pic>
    <xdr:clientData/>
  </xdr:twoCellAnchor>
  <xdr:twoCellAnchor editAs="oneCell">
    <xdr:from>
      <xdr:col>7</xdr:col>
      <xdr:colOff>514350</xdr:colOff>
      <xdr:row>38</xdr:row>
      <xdr:rowOff>142875</xdr:rowOff>
    </xdr:from>
    <xdr:to>
      <xdr:col>16</xdr:col>
      <xdr:colOff>457200</xdr:colOff>
      <xdr:row>43</xdr:row>
      <xdr:rowOff>95250</xdr:rowOff>
    </xdr:to>
    <xdr:pic>
      <xdr:nvPicPr>
        <xdr:cNvPr id="3" name="Picture 2"/>
        <xdr:cNvPicPr preferRelativeResize="1">
          <a:picLocks noChangeAspect="1"/>
        </xdr:cNvPicPr>
      </xdr:nvPicPr>
      <xdr:blipFill>
        <a:blip r:embed="rId3"/>
        <a:stretch>
          <a:fillRect/>
        </a:stretch>
      </xdr:blipFill>
      <xdr:spPr>
        <a:xfrm>
          <a:off x="4886325" y="7696200"/>
          <a:ext cx="5257800" cy="9525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K59"/>
  <sheetViews>
    <sheetView showGridLines="0" tabSelected="1" zoomScaleSheetLayoutView="100" workbookViewId="0" topLeftCell="A1">
      <selection activeCell="B18" sqref="B18"/>
    </sheetView>
  </sheetViews>
  <sheetFormatPr defaultColWidth="8.8515625" defaultRowHeight="12.75"/>
  <cols>
    <col min="1" max="1" width="8.8515625" style="0" customWidth="1"/>
    <col min="2" max="2" width="10.7109375" style="0" customWidth="1"/>
    <col min="3" max="3" width="8.8515625" style="0" customWidth="1"/>
    <col min="4" max="4" width="12.421875" style="0" bestFit="1" customWidth="1"/>
    <col min="5" max="5" width="8.8515625" style="0" customWidth="1"/>
    <col min="6" max="6" width="10.421875" style="0" customWidth="1"/>
    <col min="7" max="7" width="9.7109375" style="0" customWidth="1"/>
    <col min="8" max="8" width="3.140625" style="0" customWidth="1"/>
    <col min="9" max="10" width="8.8515625" style="0" customWidth="1"/>
    <col min="11" max="11" width="19.7109375" style="0" customWidth="1"/>
    <col min="12" max="12" width="14.28125" style="0" customWidth="1"/>
    <col min="13" max="13" width="8.8515625" style="0" customWidth="1"/>
    <col min="14" max="14" width="9.00390625" style="0" bestFit="1" customWidth="1"/>
  </cols>
  <sheetData>
    <row r="1" spans="1:13" ht="15">
      <c r="A1" s="51" t="s">
        <v>120</v>
      </c>
      <c r="B1" s="51"/>
      <c r="C1" s="51"/>
      <c r="D1" s="51"/>
      <c r="E1" s="51"/>
      <c r="F1" s="52"/>
      <c r="G1" s="52"/>
      <c r="H1" s="52"/>
      <c r="I1" s="52"/>
      <c r="J1" s="52"/>
      <c r="K1" s="52"/>
      <c r="L1" s="52"/>
      <c r="M1" s="52"/>
    </row>
    <row r="2" spans="1:13" ht="16.5">
      <c r="A2" s="51" t="s">
        <v>119</v>
      </c>
      <c r="B2" s="51"/>
      <c r="C2" s="51"/>
      <c r="D2" s="51"/>
      <c r="E2" s="51"/>
      <c r="F2" s="52"/>
      <c r="G2" s="52"/>
      <c r="H2" s="52"/>
      <c r="I2" s="52"/>
      <c r="J2" s="52"/>
      <c r="K2" s="52"/>
      <c r="L2" s="52"/>
      <c r="M2" s="52"/>
    </row>
    <row r="3" spans="1:13" ht="15">
      <c r="A3" s="30" t="s">
        <v>62</v>
      </c>
      <c r="B3" s="31"/>
      <c r="C3" s="31"/>
      <c r="D3" s="31"/>
      <c r="E3" s="31"/>
      <c r="F3" s="31"/>
      <c r="G3" s="31"/>
      <c r="H3" s="31"/>
      <c r="I3" s="31"/>
      <c r="J3" s="31"/>
      <c r="K3" s="31"/>
      <c r="L3" s="31"/>
      <c r="M3" s="52"/>
    </row>
    <row r="4" spans="1:13" ht="15">
      <c r="A4" s="32" t="s">
        <v>117</v>
      </c>
      <c r="B4" s="33"/>
      <c r="C4" s="31"/>
      <c r="D4" s="31"/>
      <c r="E4" s="31"/>
      <c r="F4" s="31"/>
      <c r="G4" s="31"/>
      <c r="H4" s="31"/>
      <c r="I4" s="31"/>
      <c r="J4" s="31"/>
      <c r="K4" s="31"/>
      <c r="L4" s="31"/>
      <c r="M4" s="52"/>
    </row>
    <row r="5" spans="1:13" ht="15">
      <c r="A5" s="32"/>
      <c r="B5" s="33" t="s">
        <v>65</v>
      </c>
      <c r="C5" s="31"/>
      <c r="D5" s="31"/>
      <c r="E5" s="31"/>
      <c r="F5" s="31"/>
      <c r="G5" s="31"/>
      <c r="H5" s="31"/>
      <c r="I5" s="31"/>
      <c r="J5" s="31"/>
      <c r="K5" s="31"/>
      <c r="L5" s="31"/>
      <c r="M5" s="52"/>
    </row>
    <row r="6" spans="1:13" ht="15">
      <c r="A6" s="32" t="s">
        <v>21</v>
      </c>
      <c r="B6" s="31"/>
      <c r="C6" s="31"/>
      <c r="D6" s="31"/>
      <c r="E6" s="31"/>
      <c r="F6" s="31"/>
      <c r="G6" s="31"/>
      <c r="H6" s="31"/>
      <c r="I6" s="31"/>
      <c r="J6" s="31"/>
      <c r="K6" s="31"/>
      <c r="L6" s="31"/>
      <c r="M6" s="52"/>
    </row>
    <row r="7" spans="1:13" ht="12.75" thickBot="1">
      <c r="A7" s="52"/>
      <c r="B7" s="52"/>
      <c r="C7" s="52"/>
      <c r="D7" s="52"/>
      <c r="E7" s="52"/>
      <c r="F7" s="52"/>
      <c r="G7" s="52"/>
      <c r="H7" s="52"/>
      <c r="I7" s="52"/>
      <c r="J7" s="52"/>
      <c r="K7" s="52"/>
      <c r="L7" s="52"/>
      <c r="M7" s="52"/>
    </row>
    <row r="8" spans="1:13" ht="15">
      <c r="A8" s="34" t="s">
        <v>32</v>
      </c>
      <c r="B8" s="35"/>
      <c r="C8" s="35"/>
      <c r="D8" s="35"/>
      <c r="E8" s="35"/>
      <c r="F8" s="35"/>
      <c r="G8" s="40"/>
      <c r="H8" s="52"/>
      <c r="I8" s="52"/>
      <c r="J8" s="52"/>
      <c r="K8" s="52"/>
      <c r="L8" s="52"/>
      <c r="M8" s="52"/>
    </row>
    <row r="9" spans="1:13" ht="15">
      <c r="A9" s="36" t="s">
        <v>3</v>
      </c>
      <c r="B9" s="37"/>
      <c r="C9" s="37"/>
      <c r="D9" s="37"/>
      <c r="E9" s="37"/>
      <c r="F9" s="37"/>
      <c r="G9" s="59">
        <v>11</v>
      </c>
      <c r="H9" s="52"/>
      <c r="I9" s="52"/>
      <c r="J9" s="52"/>
      <c r="K9" s="52"/>
      <c r="L9" s="52"/>
      <c r="M9" s="52"/>
    </row>
    <row r="10" spans="1:13" ht="15">
      <c r="A10" s="36" t="s">
        <v>17</v>
      </c>
      <c r="B10" s="37"/>
      <c r="C10" s="37"/>
      <c r="D10" s="37"/>
      <c r="E10" s="37"/>
      <c r="F10" s="37"/>
      <c r="G10" s="59">
        <v>13</v>
      </c>
      <c r="H10" s="52"/>
      <c r="I10" s="52"/>
      <c r="J10" s="52"/>
      <c r="K10" s="52"/>
      <c r="L10" s="52"/>
      <c r="M10" s="52"/>
    </row>
    <row r="11" spans="1:13" ht="15">
      <c r="A11" s="36" t="s">
        <v>4</v>
      </c>
      <c r="B11" s="37"/>
      <c r="C11" s="37"/>
      <c r="D11" s="37"/>
      <c r="E11" s="37"/>
      <c r="F11" s="37"/>
      <c r="G11" s="59">
        <v>24</v>
      </c>
      <c r="H11" s="52"/>
      <c r="I11" s="52"/>
      <c r="J11" s="52"/>
      <c r="K11" s="52"/>
      <c r="L11" s="52"/>
      <c r="M11" s="52"/>
    </row>
    <row r="12" spans="1:15" ht="15">
      <c r="A12" s="36" t="s">
        <v>24</v>
      </c>
      <c r="B12" s="37"/>
      <c r="C12" s="37"/>
      <c r="D12" s="37"/>
      <c r="E12" s="37"/>
      <c r="F12" s="37"/>
      <c r="G12" s="59">
        <v>7</v>
      </c>
      <c r="H12" s="52"/>
      <c r="I12" s="52"/>
      <c r="J12" s="52"/>
      <c r="K12" s="53"/>
      <c r="L12" s="52"/>
      <c r="M12" s="52"/>
      <c r="N12" s="6"/>
      <c r="O12" s="6"/>
    </row>
    <row r="13" spans="1:15" ht="15.75" thickBot="1">
      <c r="A13" s="36" t="s">
        <v>6</v>
      </c>
      <c r="B13" s="37"/>
      <c r="C13" s="37"/>
      <c r="D13" s="37"/>
      <c r="E13" s="37"/>
      <c r="F13" s="37"/>
      <c r="G13" s="59">
        <v>14</v>
      </c>
      <c r="H13" s="52"/>
      <c r="I13" s="52"/>
      <c r="J13" s="52"/>
      <c r="K13" s="52"/>
      <c r="L13" s="52"/>
      <c r="M13" s="52"/>
      <c r="N13" s="6"/>
      <c r="O13" s="6"/>
    </row>
    <row r="14" spans="1:15" ht="15.75" thickBot="1">
      <c r="A14" s="38" t="s">
        <v>82</v>
      </c>
      <c r="B14" s="39"/>
      <c r="C14" s="39"/>
      <c r="D14" s="39"/>
      <c r="E14" s="39"/>
      <c r="F14" s="39"/>
      <c r="G14" s="87">
        <v>40.68738889996887</v>
      </c>
      <c r="H14" s="52"/>
      <c r="I14" s="52"/>
      <c r="J14" s="52"/>
      <c r="K14" s="52"/>
      <c r="L14" s="52"/>
      <c r="M14" s="52"/>
      <c r="N14" s="6"/>
      <c r="O14" s="6"/>
    </row>
    <row r="15" spans="1:15" ht="12.75" thickBot="1">
      <c r="A15" s="84" t="s">
        <v>127</v>
      </c>
      <c r="B15" s="52"/>
      <c r="C15" s="52"/>
      <c r="D15" s="52"/>
      <c r="E15" s="52"/>
      <c r="F15" s="52"/>
      <c r="G15" s="54"/>
      <c r="H15" s="52"/>
      <c r="I15" s="52"/>
      <c r="J15" s="52"/>
      <c r="K15" s="52"/>
      <c r="L15" s="52"/>
      <c r="M15" s="52"/>
      <c r="N15" s="6"/>
      <c r="O15" s="6"/>
    </row>
    <row r="16" spans="1:15" ht="16.5">
      <c r="A16" s="41" t="s">
        <v>15</v>
      </c>
      <c r="B16" s="42"/>
      <c r="C16" s="42"/>
      <c r="D16" s="42"/>
      <c r="E16" s="42"/>
      <c r="F16" s="42"/>
      <c r="G16" s="43"/>
      <c r="H16" s="52"/>
      <c r="I16" s="52"/>
      <c r="J16" s="52"/>
      <c r="K16" s="52"/>
      <c r="L16" s="52"/>
      <c r="M16" s="52"/>
      <c r="N16" s="6"/>
      <c r="O16" s="6"/>
    </row>
    <row r="17" spans="1:15" ht="18" thickBot="1">
      <c r="A17" s="44" t="s">
        <v>14</v>
      </c>
      <c r="B17" s="45"/>
      <c r="C17" s="45"/>
      <c r="D17" s="45"/>
      <c r="E17" s="45"/>
      <c r="F17" s="45"/>
      <c r="G17" s="46"/>
      <c r="H17" s="55"/>
      <c r="I17" s="55"/>
      <c r="J17" s="55"/>
      <c r="K17" s="55"/>
      <c r="L17" s="55"/>
      <c r="M17" s="55"/>
      <c r="N17" s="6"/>
      <c r="O17" s="6"/>
    </row>
    <row r="18" spans="1:15" ht="18" thickBot="1">
      <c r="A18" s="47" t="s">
        <v>22</v>
      </c>
      <c r="B18" s="88">
        <f>(Term_A*Term_B*Term_C*Term_D)/(Term_E*Term_F*Term_G*Term_H)</f>
        <v>0.7277397259377558</v>
      </c>
      <c r="C18" s="48"/>
      <c r="D18" s="48" t="s">
        <v>16</v>
      </c>
      <c r="E18" s="48"/>
      <c r="F18" s="49">
        <f>T1_2_2</f>
        <v>40.68738889996887</v>
      </c>
      <c r="G18" s="50" t="s">
        <v>13</v>
      </c>
      <c r="H18" s="55"/>
      <c r="I18" s="55"/>
      <c r="J18" s="55"/>
      <c r="K18" s="52"/>
      <c r="L18" s="52"/>
      <c r="M18" s="55"/>
      <c r="N18" s="6"/>
      <c r="O18" s="6"/>
    </row>
    <row r="19" spans="1:15" ht="21.75" customHeight="1">
      <c r="A19" s="56"/>
      <c r="B19" s="56"/>
      <c r="C19" s="29" t="s">
        <v>121</v>
      </c>
      <c r="D19" s="29"/>
      <c r="E19" s="29"/>
      <c r="F19" s="29"/>
      <c r="G19" s="29"/>
      <c r="H19" s="29"/>
      <c r="I19" s="29"/>
      <c r="J19" s="29"/>
      <c r="K19" s="52"/>
      <c r="L19" s="52"/>
      <c r="M19" s="55"/>
      <c r="N19" s="6"/>
      <c r="O19" s="6"/>
    </row>
    <row r="20" spans="1:15" ht="12">
      <c r="A20" s="29"/>
      <c r="B20" s="29"/>
      <c r="C20" s="33" t="s">
        <v>123</v>
      </c>
      <c r="D20" s="33"/>
      <c r="E20" s="33"/>
      <c r="F20" s="33"/>
      <c r="G20" s="33"/>
      <c r="H20" s="33"/>
      <c r="I20" s="33"/>
      <c r="J20" s="33"/>
      <c r="K20" s="33"/>
      <c r="L20" s="52"/>
      <c r="M20" s="55"/>
      <c r="N20" s="6"/>
      <c r="O20" s="6"/>
    </row>
    <row r="21" spans="1:15" ht="15">
      <c r="A21" s="57" t="s">
        <v>74</v>
      </c>
      <c r="B21" s="29"/>
      <c r="C21" s="33"/>
      <c r="D21" s="33" t="s">
        <v>85</v>
      </c>
      <c r="E21" s="33"/>
      <c r="F21" s="33"/>
      <c r="G21" s="33"/>
      <c r="H21" s="33"/>
      <c r="I21" s="33"/>
      <c r="J21" s="33"/>
      <c r="K21" s="33"/>
      <c r="L21" s="52"/>
      <c r="M21" s="55"/>
      <c r="N21" s="6"/>
      <c r="O21" s="6"/>
    </row>
    <row r="22" spans="1:15" ht="12">
      <c r="A22" s="29"/>
      <c r="B22" s="29"/>
      <c r="C22" s="33" t="s">
        <v>118</v>
      </c>
      <c r="D22" s="33"/>
      <c r="E22" s="33"/>
      <c r="F22" s="33"/>
      <c r="G22" s="33"/>
      <c r="H22" s="33"/>
      <c r="I22" s="33"/>
      <c r="J22" s="33"/>
      <c r="K22" s="33"/>
      <c r="L22" s="52"/>
      <c r="M22" s="55"/>
      <c r="N22" s="6"/>
      <c r="O22" s="6"/>
    </row>
    <row r="23" spans="1:15" ht="12">
      <c r="A23" s="29"/>
      <c r="B23" s="29"/>
      <c r="C23" s="33"/>
      <c r="D23" s="33" t="s">
        <v>86</v>
      </c>
      <c r="E23" s="33"/>
      <c r="F23" s="33"/>
      <c r="G23" s="33"/>
      <c r="H23" s="33"/>
      <c r="I23" s="33"/>
      <c r="J23" s="33"/>
      <c r="K23" s="33"/>
      <c r="L23" s="52"/>
      <c r="M23" s="55"/>
      <c r="N23" s="6"/>
      <c r="O23" s="6"/>
    </row>
    <row r="24" spans="1:15" ht="12">
      <c r="A24" s="29"/>
      <c r="B24" s="29"/>
      <c r="C24" s="58"/>
      <c r="D24" s="58"/>
      <c r="E24" s="58"/>
      <c r="F24" s="58"/>
      <c r="G24" s="58"/>
      <c r="H24" s="58"/>
      <c r="I24" s="58"/>
      <c r="J24" s="58"/>
      <c r="K24" s="58"/>
      <c r="L24" s="29"/>
      <c r="M24" s="52"/>
      <c r="N24" s="6"/>
      <c r="O24" s="6"/>
    </row>
    <row r="25" spans="1:18" ht="12">
      <c r="A25" s="58" t="s">
        <v>122</v>
      </c>
      <c r="B25" s="58"/>
      <c r="C25" s="58"/>
      <c r="D25" s="58"/>
      <c r="E25" s="58"/>
      <c r="F25" s="58"/>
      <c r="G25" s="58"/>
      <c r="H25" s="58"/>
      <c r="I25" s="29"/>
      <c r="J25" s="29"/>
      <c r="K25" s="52"/>
      <c r="L25" s="52"/>
      <c r="M25" s="52"/>
      <c r="P25" s="6"/>
      <c r="Q25" s="6"/>
      <c r="R25" s="6"/>
    </row>
    <row r="26" spans="1:18" ht="12">
      <c r="A26" s="58" t="s">
        <v>63</v>
      </c>
      <c r="B26" s="58"/>
      <c r="C26" s="58"/>
      <c r="D26" s="58"/>
      <c r="E26" s="58"/>
      <c r="F26" s="58"/>
      <c r="G26" s="58"/>
      <c r="H26" s="58"/>
      <c r="I26" s="29"/>
      <c r="J26" s="29"/>
      <c r="K26" s="52"/>
      <c r="L26" s="52"/>
      <c r="M26" s="52"/>
      <c r="Q26" s="6"/>
      <c r="R26" s="6"/>
    </row>
    <row r="27" spans="1:18" ht="12">
      <c r="A27" s="58" t="s">
        <v>64</v>
      </c>
      <c r="B27" s="58"/>
      <c r="C27" s="58"/>
      <c r="D27" s="58"/>
      <c r="E27" s="58"/>
      <c r="F27" s="58"/>
      <c r="G27" s="58"/>
      <c r="H27" s="58"/>
      <c r="I27" s="29"/>
      <c r="J27" s="29"/>
      <c r="K27" s="52"/>
      <c r="L27" s="52"/>
      <c r="M27" s="52"/>
      <c r="Q27" s="6"/>
      <c r="R27" s="6"/>
    </row>
    <row r="28" spans="1:13" ht="12">
      <c r="A28" s="58" t="s">
        <v>34</v>
      </c>
      <c r="B28" s="58"/>
      <c r="C28" s="58"/>
      <c r="D28" s="58"/>
      <c r="E28" s="58"/>
      <c r="F28" s="58"/>
      <c r="G28" s="58"/>
      <c r="H28" s="58"/>
      <c r="I28" s="58"/>
      <c r="J28" s="29"/>
      <c r="K28" s="52"/>
      <c r="L28" s="52"/>
      <c r="M28" s="29"/>
    </row>
    <row r="29" spans="1:13" ht="12">
      <c r="A29" s="58" t="s">
        <v>89</v>
      </c>
      <c r="B29" s="58"/>
      <c r="C29" s="58"/>
      <c r="D29" s="58"/>
      <c r="E29" s="58"/>
      <c r="F29" s="58"/>
      <c r="G29" s="58"/>
      <c r="H29" s="58"/>
      <c r="I29" s="58"/>
      <c r="J29" s="52"/>
      <c r="K29" s="52"/>
      <c r="L29" s="52"/>
      <c r="M29" s="29"/>
    </row>
    <row r="30" spans="1:15" ht="12">
      <c r="A30" s="52"/>
      <c r="B30" s="58"/>
      <c r="C30" s="52"/>
      <c r="D30" s="52"/>
      <c r="E30" s="52"/>
      <c r="F30" s="52"/>
      <c r="G30" s="52"/>
      <c r="H30" s="52"/>
      <c r="I30" s="52"/>
      <c r="J30" s="52"/>
      <c r="K30" s="52"/>
      <c r="L30" s="52"/>
      <c r="M30" s="29"/>
      <c r="N30" s="1"/>
      <c r="O30" s="1"/>
    </row>
    <row r="31" spans="1:15" ht="12">
      <c r="A31" s="29" t="s">
        <v>23</v>
      </c>
      <c r="B31" s="29"/>
      <c r="C31" s="29"/>
      <c r="D31" s="29"/>
      <c r="E31" s="29"/>
      <c r="F31" s="29"/>
      <c r="G31" s="29"/>
      <c r="H31" s="29"/>
      <c r="I31" s="29"/>
      <c r="J31" s="52"/>
      <c r="K31" s="52"/>
      <c r="L31" s="52"/>
      <c r="M31" s="29"/>
      <c r="N31" s="1"/>
      <c r="O31" s="1"/>
    </row>
    <row r="32" spans="1:15" ht="12">
      <c r="A32" s="29" t="s">
        <v>83</v>
      </c>
      <c r="B32" s="29"/>
      <c r="C32" s="29"/>
      <c r="D32" s="29"/>
      <c r="E32" s="29"/>
      <c r="F32" s="29"/>
      <c r="G32" s="29"/>
      <c r="H32" s="29"/>
      <c r="I32" s="29"/>
      <c r="J32" s="52"/>
      <c r="K32" s="52"/>
      <c r="L32" s="52"/>
      <c r="M32" s="29"/>
      <c r="N32" s="1"/>
      <c r="O32" s="1"/>
    </row>
    <row r="33" spans="1:16" ht="12">
      <c r="A33" s="29" t="s">
        <v>84</v>
      </c>
      <c r="B33" s="29"/>
      <c r="C33" s="29"/>
      <c r="D33" s="29"/>
      <c r="E33" s="29"/>
      <c r="F33" s="29"/>
      <c r="G33" s="29"/>
      <c r="H33" s="29"/>
      <c r="I33" s="29"/>
      <c r="J33" s="52"/>
      <c r="K33" s="29"/>
      <c r="L33" s="29"/>
      <c r="M33" s="29"/>
      <c r="N33" s="1"/>
      <c r="O33" s="1"/>
      <c r="P33" s="1"/>
    </row>
    <row r="34" spans="1:16" ht="12">
      <c r="A34" s="29" t="s">
        <v>81</v>
      </c>
      <c r="B34" s="29"/>
      <c r="C34" s="29"/>
      <c r="D34" s="29"/>
      <c r="E34" s="29"/>
      <c r="F34" s="29"/>
      <c r="G34" s="29"/>
      <c r="H34" s="29"/>
      <c r="I34" s="29"/>
      <c r="J34" s="52"/>
      <c r="K34" s="52"/>
      <c r="L34" s="52"/>
      <c r="M34" s="29"/>
      <c r="N34" s="1"/>
      <c r="O34" s="1"/>
      <c r="P34" s="1"/>
    </row>
    <row r="35" spans="11:12" s="1" customFormat="1" ht="12">
      <c r="K35"/>
      <c r="L35"/>
    </row>
    <row r="36" spans="11:12" s="1" customFormat="1" ht="12">
      <c r="K36"/>
      <c r="L36"/>
    </row>
    <row r="37" spans="11:12" s="1" customFormat="1" ht="12">
      <c r="K37"/>
      <c r="L37"/>
    </row>
    <row r="38" s="1" customFormat="1" ht="12"/>
    <row r="39" s="1" customFormat="1" ht="12"/>
    <row r="40" s="1" customFormat="1" ht="12">
      <c r="K40"/>
    </row>
    <row r="41" spans="1:11" s="1" customFormat="1" ht="12">
      <c r="A41"/>
      <c r="B41"/>
      <c r="C41"/>
      <c r="D41"/>
      <c r="E41"/>
      <c r="F41"/>
      <c r="G41"/>
      <c r="H41"/>
      <c r="I41"/>
      <c r="J41"/>
      <c r="K41"/>
    </row>
    <row r="42" spans="1:11" s="1" customFormat="1" ht="12">
      <c r="A42"/>
      <c r="B42"/>
      <c r="C42"/>
      <c r="D42"/>
      <c r="E42"/>
      <c r="F42"/>
      <c r="G42"/>
      <c r="H42"/>
      <c r="I42"/>
      <c r="J42"/>
      <c r="K42"/>
    </row>
    <row r="43" spans="1:11" s="1" customFormat="1" ht="12">
      <c r="A43"/>
      <c r="B43"/>
      <c r="C43"/>
      <c r="D43"/>
      <c r="E43"/>
      <c r="F43"/>
      <c r="G43"/>
      <c r="H43"/>
      <c r="I43"/>
      <c r="J43"/>
      <c r="K43"/>
    </row>
    <row r="44" spans="1:11" s="1" customFormat="1" ht="12">
      <c r="A44"/>
      <c r="B44"/>
      <c r="C44"/>
      <c r="D44"/>
      <c r="E44"/>
      <c r="F44"/>
      <c r="G44"/>
      <c r="H44"/>
      <c r="I44"/>
      <c r="J44"/>
      <c r="K44"/>
    </row>
    <row r="45" spans="1:12" s="1" customFormat="1" ht="12">
      <c r="A45"/>
      <c r="B45"/>
      <c r="C45"/>
      <c r="D45"/>
      <c r="E45"/>
      <c r="F45"/>
      <c r="G45"/>
      <c r="H45"/>
      <c r="I45"/>
      <c r="J45"/>
      <c r="K45"/>
      <c r="L45"/>
    </row>
    <row r="46" spans="1:16" s="1" customFormat="1" ht="12">
      <c r="A46"/>
      <c r="B46"/>
      <c r="C46"/>
      <c r="D46"/>
      <c r="E46"/>
      <c r="F46"/>
      <c r="G46"/>
      <c r="H46"/>
      <c r="I46"/>
      <c r="J46"/>
      <c r="K46"/>
      <c r="L46"/>
      <c r="O46"/>
      <c r="P46"/>
    </row>
    <row r="47" spans="1:16" s="1" customFormat="1" ht="12">
      <c r="A47"/>
      <c r="B47"/>
      <c r="C47"/>
      <c r="D47"/>
      <c r="E47"/>
      <c r="F47"/>
      <c r="G47"/>
      <c r="H47"/>
      <c r="I47"/>
      <c r="J47"/>
      <c r="K47"/>
      <c r="L47"/>
      <c r="O47"/>
      <c r="P47"/>
    </row>
    <row r="48" spans="1:37" s="1" customFormat="1" ht="12">
      <c r="A48"/>
      <c r="B48"/>
      <c r="C48"/>
      <c r="D48"/>
      <c r="E48"/>
      <c r="F48"/>
      <c r="G48"/>
      <c r="H48"/>
      <c r="I48"/>
      <c r="J48"/>
      <c r="K48"/>
      <c r="L48"/>
      <c r="O48"/>
      <c r="P48"/>
      <c r="Q48"/>
      <c r="R48"/>
      <c r="S48"/>
      <c r="T48"/>
      <c r="U48"/>
      <c r="V48"/>
      <c r="W48"/>
      <c r="X48"/>
      <c r="Y48"/>
      <c r="Z48"/>
      <c r="AA48"/>
      <c r="AB48"/>
      <c r="AC48"/>
      <c r="AD48"/>
      <c r="AE48"/>
      <c r="AF48"/>
      <c r="AG48"/>
      <c r="AH48"/>
      <c r="AI48"/>
      <c r="AJ48"/>
      <c r="AK48"/>
    </row>
    <row r="49" ht="12">
      <c r="M49" s="1"/>
    </row>
    <row r="50" ht="12">
      <c r="M50" s="1"/>
    </row>
    <row r="51" ht="12">
      <c r="M51" s="1"/>
    </row>
    <row r="52" ht="12">
      <c r="M52" s="1"/>
    </row>
    <row r="53" ht="12">
      <c r="M53" s="1"/>
    </row>
    <row r="54" ht="12">
      <c r="M54" s="1"/>
    </row>
    <row r="55" ht="12">
      <c r="M55" s="1"/>
    </row>
    <row r="56" ht="12">
      <c r="M56" s="1"/>
    </row>
    <row r="57" ht="12">
      <c r="M57" s="1"/>
    </row>
    <row r="58" ht="12">
      <c r="M58" s="1"/>
    </row>
    <row r="59" ht="12">
      <c r="M59" s="1"/>
    </row>
    <row r="72" ht="26.25" customHeight="1"/>
  </sheetData>
  <sheetProtection/>
  <printOptions/>
  <pageMargins left="0.75" right="0.75" top="0.8" bottom="0.65" header="0.5" footer="0.5"/>
  <pageSetup fitToHeight="1" fitToWidth="1" horizontalDpi="600" verticalDpi="600" orientation="portrait" scale="7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V58"/>
  <sheetViews>
    <sheetView showGridLines="0" workbookViewId="0" topLeftCell="A3">
      <selection activeCell="G16" sqref="G16"/>
    </sheetView>
  </sheetViews>
  <sheetFormatPr defaultColWidth="8.7109375" defaultRowHeight="12.75"/>
  <cols>
    <col min="1" max="1" width="8.7109375" style="52" customWidth="1"/>
    <col min="2" max="2" width="10.7109375" style="52" customWidth="1"/>
    <col min="3" max="3" width="12.421875" style="52" bestFit="1" customWidth="1"/>
    <col min="4" max="4" width="11.421875" style="52" customWidth="1"/>
    <col min="5" max="5" width="8.7109375" style="52" customWidth="1"/>
    <col min="6" max="6" width="10.421875" style="52" customWidth="1"/>
    <col min="7" max="7" width="12.140625" style="52" customWidth="1"/>
    <col min="8" max="8" width="5.140625" style="52" customWidth="1"/>
    <col min="9" max="11" width="8.7109375" style="52" customWidth="1"/>
    <col min="12" max="12" width="16.7109375" style="52" customWidth="1"/>
    <col min="13" max="13" width="8.7109375" style="52" customWidth="1"/>
    <col min="14" max="14" width="9.00390625" style="52" bestFit="1" customWidth="1"/>
    <col min="15" max="16384" width="8.7109375" style="52" customWidth="1"/>
  </cols>
  <sheetData>
    <row r="1" spans="1:5" ht="15">
      <c r="A1" s="51" t="s">
        <v>18</v>
      </c>
      <c r="B1" s="51"/>
      <c r="C1" s="51"/>
      <c r="D1" s="51"/>
      <c r="E1" s="51"/>
    </row>
    <row r="2" spans="1:5" ht="15">
      <c r="A2" s="51" t="s">
        <v>19</v>
      </c>
      <c r="B2" s="51"/>
      <c r="C2" s="51"/>
      <c r="D2" s="51"/>
      <c r="E2" s="51"/>
    </row>
    <row r="3" ht="12">
      <c r="A3" s="52" t="s">
        <v>20</v>
      </c>
    </row>
    <row r="5" ht="12">
      <c r="A5" s="52" t="s">
        <v>60</v>
      </c>
    </row>
    <row r="6" spans="1:10" ht="12.75">
      <c r="A6" s="85" t="s">
        <v>73</v>
      </c>
      <c r="B6" s="86"/>
      <c r="C6" s="86"/>
      <c r="D6" s="84"/>
      <c r="E6" s="84"/>
      <c r="F6" s="84"/>
      <c r="G6" s="84"/>
      <c r="H6" s="84"/>
      <c r="I6" s="84"/>
      <c r="J6" s="84"/>
    </row>
    <row r="7" spans="1:13" ht="12">
      <c r="A7" s="58" t="s">
        <v>21</v>
      </c>
      <c r="B7" s="84"/>
      <c r="C7" s="84"/>
      <c r="D7" s="84"/>
      <c r="E7" s="84"/>
      <c r="F7" s="84"/>
      <c r="G7" s="84"/>
      <c r="H7" s="84"/>
      <c r="I7" s="84"/>
      <c r="J7" s="84"/>
      <c r="M7" s="61"/>
    </row>
    <row r="8" spans="1:14" ht="12.75" thickBot="1">
      <c r="A8" s="58"/>
      <c r="B8" s="58"/>
      <c r="C8" s="84"/>
      <c r="D8" s="84"/>
      <c r="E8" s="84"/>
      <c r="F8" s="84"/>
      <c r="G8" s="84"/>
      <c r="H8" s="84"/>
      <c r="I8" s="84"/>
      <c r="J8" s="84"/>
      <c r="K8" s="62"/>
      <c r="L8" s="62"/>
      <c r="M8" s="61"/>
      <c r="N8" s="62"/>
    </row>
    <row r="9" spans="1:15" ht="15">
      <c r="A9" s="34" t="s">
        <v>32</v>
      </c>
      <c r="B9" s="35"/>
      <c r="C9" s="35"/>
      <c r="D9" s="35"/>
      <c r="E9" s="35"/>
      <c r="F9" s="35"/>
      <c r="G9" s="40"/>
      <c r="J9" s="51"/>
      <c r="M9" s="55"/>
      <c r="N9" s="55"/>
      <c r="O9" s="55"/>
    </row>
    <row r="10" spans="1:15" ht="16.5">
      <c r="A10" s="36" t="s">
        <v>3</v>
      </c>
      <c r="B10" s="37"/>
      <c r="C10" s="37"/>
      <c r="D10" s="37"/>
      <c r="E10" s="37"/>
      <c r="F10" s="37"/>
      <c r="G10" s="83">
        <v>10</v>
      </c>
      <c r="H10" s="55"/>
      <c r="J10" s="58"/>
      <c r="K10" s="63"/>
      <c r="L10" s="64"/>
      <c r="M10" s="55"/>
      <c r="N10" s="55"/>
      <c r="O10" s="55"/>
    </row>
    <row r="11" spans="1:15" ht="15.75">
      <c r="A11" s="36" t="s">
        <v>17</v>
      </c>
      <c r="B11" s="37"/>
      <c r="C11" s="37"/>
      <c r="D11" s="37"/>
      <c r="E11" s="37"/>
      <c r="F11" s="37"/>
      <c r="G11" s="83">
        <v>14</v>
      </c>
      <c r="H11" s="55"/>
      <c r="J11" s="58"/>
      <c r="K11" s="63"/>
      <c r="L11" s="63"/>
      <c r="M11" s="55"/>
      <c r="N11" s="55"/>
      <c r="O11" s="55"/>
    </row>
    <row r="12" spans="1:15" ht="16.5">
      <c r="A12" s="36" t="s">
        <v>4</v>
      </c>
      <c r="B12" s="37"/>
      <c r="C12" s="37"/>
      <c r="D12" s="37"/>
      <c r="E12" s="37"/>
      <c r="F12" s="37"/>
      <c r="G12" s="83">
        <v>24</v>
      </c>
      <c r="H12" s="55"/>
      <c r="J12" s="51"/>
      <c r="K12" s="63"/>
      <c r="L12" s="64"/>
      <c r="M12" s="55"/>
      <c r="N12" s="55"/>
      <c r="O12" s="55"/>
    </row>
    <row r="13" spans="1:15" ht="16.5">
      <c r="A13" s="36" t="s">
        <v>24</v>
      </c>
      <c r="B13" s="37"/>
      <c r="C13" s="37"/>
      <c r="D13" s="37"/>
      <c r="E13" s="37"/>
      <c r="F13" s="37"/>
      <c r="G13" s="83">
        <v>12</v>
      </c>
      <c r="H13" s="55"/>
      <c r="J13" s="51"/>
      <c r="K13" s="63"/>
      <c r="L13" s="64"/>
      <c r="M13" s="55"/>
      <c r="N13" s="55"/>
      <c r="O13" s="55"/>
    </row>
    <row r="14" spans="1:15" ht="16.5">
      <c r="A14" s="36" t="s">
        <v>6</v>
      </c>
      <c r="B14" s="37"/>
      <c r="C14" s="37"/>
      <c r="D14" s="37"/>
      <c r="E14" s="37"/>
      <c r="F14" s="37"/>
      <c r="G14" s="83">
        <v>24</v>
      </c>
      <c r="H14" s="55"/>
      <c r="J14" s="51"/>
      <c r="K14" s="63"/>
      <c r="L14" s="64"/>
      <c r="M14" s="55"/>
      <c r="N14" s="55"/>
      <c r="O14" s="55"/>
    </row>
    <row r="15" spans="1:15" ht="18" thickBot="1">
      <c r="A15" s="38" t="s">
        <v>72</v>
      </c>
      <c r="B15" s="39"/>
      <c r="C15" s="39"/>
      <c r="D15" s="39"/>
      <c r="E15" s="39"/>
      <c r="F15" s="39"/>
      <c r="G15" s="65">
        <v>2</v>
      </c>
      <c r="H15" s="55"/>
      <c r="J15" s="51"/>
      <c r="K15" s="63"/>
      <c r="L15" s="64"/>
      <c r="M15" s="55"/>
      <c r="N15" s="55"/>
      <c r="O15" s="55"/>
    </row>
    <row r="16" spans="8:15" ht="18" thickBot="1">
      <c r="H16" s="55"/>
      <c r="J16" s="51"/>
      <c r="K16" s="63"/>
      <c r="L16" s="64"/>
      <c r="M16" s="55"/>
      <c r="N16" s="55"/>
      <c r="O16" s="55"/>
    </row>
    <row r="17" spans="2:15" ht="16.5">
      <c r="B17" s="66" t="s">
        <v>5</v>
      </c>
      <c r="C17" s="67"/>
      <c r="D17" s="67"/>
      <c r="E17" s="68"/>
      <c r="H17" s="55"/>
      <c r="J17" s="51"/>
      <c r="K17" s="63"/>
      <c r="L17" s="64"/>
      <c r="M17" s="55"/>
      <c r="N17" s="55"/>
      <c r="O17" s="55"/>
    </row>
    <row r="18" spans="1:15" ht="18" thickBot="1">
      <c r="A18" s="29"/>
      <c r="B18" s="69" t="s">
        <v>115</v>
      </c>
      <c r="C18" s="70">
        <f>(TermAk*TermBk*TermCk*TermDk)/(TermEk*TermFk*TermGk*TermHk)</f>
        <v>0.967741935483871</v>
      </c>
      <c r="D18" s="71" t="s">
        <v>61</v>
      </c>
      <c r="E18" s="72">
        <f>G15</f>
        <v>2</v>
      </c>
      <c r="H18" s="55"/>
      <c r="I18" s="55"/>
      <c r="J18" s="51"/>
      <c r="K18" s="63"/>
      <c r="L18" s="64"/>
      <c r="M18" s="55"/>
      <c r="N18" s="55"/>
      <c r="O18" s="55"/>
    </row>
    <row r="19" spans="8:15" ht="18" thickBot="1">
      <c r="H19" s="55"/>
      <c r="I19" s="55"/>
      <c r="J19" s="51"/>
      <c r="K19" s="63"/>
      <c r="L19" s="64"/>
      <c r="M19" s="55"/>
      <c r="N19" s="55"/>
      <c r="O19" s="55"/>
    </row>
    <row r="20" spans="1:12" s="55" customFormat="1" ht="16.5">
      <c r="A20" s="73" t="s">
        <v>104</v>
      </c>
      <c r="B20" s="74"/>
      <c r="C20" s="74"/>
      <c r="D20" s="74"/>
      <c r="E20" s="74"/>
      <c r="F20" s="74"/>
      <c r="G20" s="75"/>
      <c r="H20" s="76"/>
      <c r="I20" s="76"/>
      <c r="J20" s="51"/>
      <c r="K20" s="63"/>
      <c r="L20" s="64"/>
    </row>
    <row r="21" spans="1:12" s="55" customFormat="1" ht="16.5">
      <c r="A21" s="77" t="s">
        <v>116</v>
      </c>
      <c r="B21" s="78"/>
      <c r="C21" s="78"/>
      <c r="D21" s="78"/>
      <c r="E21" s="78"/>
      <c r="F21" s="78"/>
      <c r="G21" s="79"/>
      <c r="H21" s="76"/>
      <c r="I21" s="76"/>
      <c r="J21" s="51"/>
      <c r="K21" s="63"/>
      <c r="L21" s="64"/>
    </row>
    <row r="22" spans="1:12" s="55" customFormat="1" ht="15">
      <c r="A22" s="77" t="s">
        <v>105</v>
      </c>
      <c r="B22" s="78"/>
      <c r="C22" s="78"/>
      <c r="D22" s="78"/>
      <c r="E22" s="78"/>
      <c r="F22" s="78"/>
      <c r="G22" s="79"/>
      <c r="H22" s="76"/>
      <c r="I22" s="76"/>
      <c r="K22" s="52"/>
      <c r="L22" s="52"/>
    </row>
    <row r="23" spans="1:9" s="55" customFormat="1" ht="15">
      <c r="A23" s="77"/>
      <c r="B23" s="78"/>
      <c r="C23" s="78"/>
      <c r="D23" s="78"/>
      <c r="E23" s="78"/>
      <c r="F23" s="78"/>
      <c r="G23" s="79"/>
      <c r="H23" s="76"/>
      <c r="I23" s="76"/>
    </row>
    <row r="24" spans="1:9" s="55" customFormat="1" ht="15.75" thickBot="1">
      <c r="A24" s="80" t="s">
        <v>114</v>
      </c>
      <c r="B24" s="81"/>
      <c r="C24" s="81"/>
      <c r="D24" s="81"/>
      <c r="E24" s="81"/>
      <c r="F24" s="81"/>
      <c r="G24" s="82">
        <f>(LN(2))/t_12k</f>
        <v>0.34657359027997264</v>
      </c>
      <c r="H24" s="76"/>
      <c r="I24" s="76"/>
    </row>
    <row r="25" spans="1:9" s="55" customFormat="1" ht="15">
      <c r="A25" s="76"/>
      <c r="B25" s="76"/>
      <c r="C25" s="76"/>
      <c r="D25" s="76"/>
      <c r="E25" s="76"/>
      <c r="F25" s="76"/>
      <c r="G25" s="76"/>
      <c r="H25" s="76"/>
      <c r="I25" s="76"/>
    </row>
    <row r="26" spans="1:9" s="55" customFormat="1" ht="15">
      <c r="A26" s="76"/>
      <c r="B26" s="76"/>
      <c r="C26" s="76"/>
      <c r="D26" s="76"/>
      <c r="E26" s="76"/>
      <c r="F26" s="76"/>
      <c r="G26" s="76"/>
      <c r="H26" s="76"/>
      <c r="I26" s="76"/>
    </row>
    <row r="27" spans="1:9" s="55" customFormat="1" ht="15">
      <c r="A27" s="76"/>
      <c r="B27" s="76"/>
      <c r="C27" s="76"/>
      <c r="D27" s="76"/>
      <c r="E27" s="76"/>
      <c r="F27" s="76"/>
      <c r="G27" s="76"/>
      <c r="H27" s="76"/>
      <c r="I27" s="76"/>
    </row>
    <row r="28" spans="1:9" s="55" customFormat="1" ht="15">
      <c r="A28" s="76"/>
      <c r="B28" s="76"/>
      <c r="C28" s="76"/>
      <c r="D28" s="76"/>
      <c r="E28" s="76"/>
      <c r="F28" s="76"/>
      <c r="G28" s="76"/>
      <c r="H28" s="76"/>
      <c r="I28" s="76"/>
    </row>
    <row r="29" s="55" customFormat="1" ht="12"/>
    <row r="34" spans="1:48" s="29" customFormat="1" ht="12">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row>
    <row r="35" spans="1:48" s="29" customFormat="1" ht="12">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row>
    <row r="36" spans="1:48" s="29" customFormat="1" ht="12">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row>
    <row r="37" spans="1:48" s="29" customFormat="1" ht="1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row>
    <row r="38" spans="1:48" s="29" customFormat="1" ht="1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row>
    <row r="39" spans="1:48" s="29" customFormat="1" ht="1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row>
    <row r="40" spans="1:48" s="29" customFormat="1" ht="12">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row>
    <row r="41" spans="1:48" s="29" customFormat="1" ht="12">
      <c r="A41" s="52"/>
      <c r="B41" s="58"/>
      <c r="C41" s="58"/>
      <c r="D41" s="58"/>
      <c r="E41" s="58"/>
      <c r="F41" s="58"/>
      <c r="G41" s="58"/>
      <c r="H41" s="58"/>
      <c r="I41" s="58"/>
      <c r="J41" s="58"/>
      <c r="K41" s="58"/>
      <c r="L41" s="58"/>
      <c r="M41" s="58"/>
      <c r="N41" s="58"/>
      <c r="O41" s="58"/>
      <c r="P41" s="58"/>
      <c r="Q41" s="58"/>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row>
    <row r="42" spans="1:48" s="29" customFormat="1" ht="12">
      <c r="A42" s="52"/>
      <c r="B42" s="58"/>
      <c r="C42" s="58"/>
      <c r="D42" s="58"/>
      <c r="E42" s="58"/>
      <c r="F42" s="58"/>
      <c r="G42" s="58"/>
      <c r="H42" s="58"/>
      <c r="I42" s="58"/>
      <c r="J42" s="58"/>
      <c r="K42" s="58"/>
      <c r="L42" s="58"/>
      <c r="M42" s="58"/>
      <c r="N42" s="58"/>
      <c r="O42" s="58"/>
      <c r="P42" s="58"/>
      <c r="Q42" s="58"/>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row>
    <row r="43" spans="1:48" s="29" customFormat="1" ht="12">
      <c r="A43" s="52"/>
      <c r="B43" s="58"/>
      <c r="C43" s="58"/>
      <c r="D43" s="58"/>
      <c r="E43" s="58"/>
      <c r="F43" s="58"/>
      <c r="G43" s="58"/>
      <c r="H43" s="58"/>
      <c r="I43" s="58"/>
      <c r="J43" s="58"/>
      <c r="K43" s="58"/>
      <c r="L43" s="58"/>
      <c r="M43" s="58"/>
      <c r="N43" s="58"/>
      <c r="O43" s="58"/>
      <c r="P43" s="58"/>
      <c r="Q43" s="58"/>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row>
    <row r="44" spans="1:17" s="29" customFormat="1" ht="12">
      <c r="A44" s="52"/>
      <c r="B44" s="58"/>
      <c r="C44" s="58"/>
      <c r="D44" s="58"/>
      <c r="E44" s="58"/>
      <c r="F44" s="58"/>
      <c r="G44" s="58"/>
      <c r="H44" s="58"/>
      <c r="I44" s="58"/>
      <c r="J44" s="58"/>
      <c r="K44" s="58"/>
      <c r="L44" s="58"/>
      <c r="M44" s="58"/>
      <c r="N44" s="58"/>
      <c r="O44" s="58"/>
      <c r="P44" s="58"/>
      <c r="Q44" s="58"/>
    </row>
    <row r="45" spans="1:17" s="29" customFormat="1" ht="12">
      <c r="A45" s="52"/>
      <c r="B45" s="58"/>
      <c r="C45" s="58"/>
      <c r="D45" s="58"/>
      <c r="E45" s="58"/>
      <c r="F45" s="58"/>
      <c r="G45" s="58"/>
      <c r="H45" s="58"/>
      <c r="I45" s="58"/>
      <c r="J45" s="58"/>
      <c r="K45" s="58"/>
      <c r="L45" s="58"/>
      <c r="M45" s="58"/>
      <c r="N45" s="58"/>
      <c r="O45" s="58"/>
      <c r="P45" s="58"/>
      <c r="Q45" s="58"/>
    </row>
    <row r="46" spans="1:17" s="29" customFormat="1" ht="12">
      <c r="A46" s="52"/>
      <c r="B46" s="58"/>
      <c r="C46" s="58"/>
      <c r="D46" s="58"/>
      <c r="E46" s="58"/>
      <c r="F46" s="58"/>
      <c r="G46" s="58"/>
      <c r="H46" s="58"/>
      <c r="I46" s="58"/>
      <c r="J46" s="58"/>
      <c r="K46" s="58"/>
      <c r="L46" s="58"/>
      <c r="M46" s="58"/>
      <c r="N46" s="58"/>
      <c r="O46" s="58"/>
      <c r="P46" s="58"/>
      <c r="Q46" s="58"/>
    </row>
    <row r="47" spans="1:37" s="29" customFormat="1" ht="12">
      <c r="A47" s="52"/>
      <c r="B47" s="58"/>
      <c r="C47" s="58"/>
      <c r="D47" s="58"/>
      <c r="E47" s="58"/>
      <c r="F47" s="58"/>
      <c r="G47" s="58"/>
      <c r="H47" s="58"/>
      <c r="I47" s="58"/>
      <c r="J47" s="58"/>
      <c r="K47" s="58"/>
      <c r="L47" s="58"/>
      <c r="M47" s="58"/>
      <c r="N47" s="58"/>
      <c r="O47" s="58"/>
      <c r="P47" s="58"/>
      <c r="Q47" s="58"/>
      <c r="R47" s="52"/>
      <c r="S47" s="52"/>
      <c r="T47" s="52"/>
      <c r="U47" s="52"/>
      <c r="V47" s="52"/>
      <c r="W47" s="52"/>
      <c r="X47" s="52"/>
      <c r="Y47" s="52"/>
      <c r="Z47" s="52"/>
      <c r="AA47" s="52"/>
      <c r="AB47" s="52"/>
      <c r="AC47" s="52"/>
      <c r="AD47" s="52"/>
      <c r="AE47" s="52"/>
      <c r="AF47" s="52"/>
      <c r="AG47" s="52"/>
      <c r="AH47" s="52"/>
      <c r="AI47" s="52"/>
      <c r="AJ47" s="52"/>
      <c r="AK47" s="52"/>
    </row>
    <row r="48" spans="2:17" ht="12">
      <c r="B48" s="58"/>
      <c r="C48" s="58"/>
      <c r="D48" s="58"/>
      <c r="E48" s="58"/>
      <c r="F48" s="58"/>
      <c r="G48" s="58"/>
      <c r="H48" s="58"/>
      <c r="I48" s="58"/>
      <c r="J48" s="58"/>
      <c r="K48" s="58"/>
      <c r="L48" s="58"/>
      <c r="M48" s="58"/>
      <c r="N48" s="58"/>
      <c r="O48" s="58"/>
      <c r="P48" s="58"/>
      <c r="Q48" s="58"/>
    </row>
    <row r="49" spans="2:17" ht="12">
      <c r="B49" s="58"/>
      <c r="C49" s="58"/>
      <c r="D49" s="58"/>
      <c r="E49" s="58"/>
      <c r="F49" s="58"/>
      <c r="G49" s="58"/>
      <c r="H49" s="58"/>
      <c r="I49" s="58"/>
      <c r="J49" s="58"/>
      <c r="K49" s="58"/>
      <c r="L49" s="58"/>
      <c r="M49" s="58"/>
      <c r="N49" s="58"/>
      <c r="O49" s="58"/>
      <c r="P49" s="58"/>
      <c r="Q49" s="58"/>
    </row>
    <row r="50" spans="2:17" ht="12">
      <c r="B50" s="58"/>
      <c r="C50" s="58"/>
      <c r="D50" s="58"/>
      <c r="E50" s="58"/>
      <c r="F50" s="58"/>
      <c r="G50" s="58"/>
      <c r="H50" s="58"/>
      <c r="I50" s="58"/>
      <c r="J50" s="58"/>
      <c r="K50" s="58"/>
      <c r="L50" s="58"/>
      <c r="M50" s="58"/>
      <c r="N50" s="58"/>
      <c r="O50" s="58"/>
      <c r="P50" s="58"/>
      <c r="Q50" s="58"/>
    </row>
    <row r="51" spans="2:17" ht="12">
      <c r="B51" s="58"/>
      <c r="C51" s="58"/>
      <c r="D51" s="58"/>
      <c r="E51" s="58"/>
      <c r="F51" s="58"/>
      <c r="G51" s="58"/>
      <c r="H51" s="58"/>
      <c r="I51" s="58"/>
      <c r="J51" s="58"/>
      <c r="K51" s="58"/>
      <c r="L51" s="58"/>
      <c r="M51" s="58"/>
      <c r="N51" s="58"/>
      <c r="O51" s="58"/>
      <c r="P51" s="58"/>
      <c r="Q51" s="58"/>
    </row>
    <row r="52" spans="2:17" ht="12">
      <c r="B52" s="58"/>
      <c r="C52" s="58"/>
      <c r="D52" s="58"/>
      <c r="E52" s="58"/>
      <c r="F52" s="58"/>
      <c r="G52" s="58"/>
      <c r="H52" s="58"/>
      <c r="I52" s="58"/>
      <c r="J52" s="58"/>
      <c r="K52" s="58"/>
      <c r="L52" s="58"/>
      <c r="M52" s="58"/>
      <c r="N52" s="58"/>
      <c r="O52" s="58"/>
      <c r="P52" s="58"/>
      <c r="Q52" s="58"/>
    </row>
    <row r="53" spans="2:17" ht="12">
      <c r="B53" s="58"/>
      <c r="C53" s="58"/>
      <c r="D53" s="58"/>
      <c r="E53" s="58"/>
      <c r="F53" s="58"/>
      <c r="G53" s="58"/>
      <c r="H53" s="58"/>
      <c r="I53" s="58"/>
      <c r="J53" s="58"/>
      <c r="K53" s="58"/>
      <c r="L53" s="58"/>
      <c r="M53" s="58"/>
      <c r="N53" s="58"/>
      <c r="O53" s="58"/>
      <c r="P53" s="58"/>
      <c r="Q53" s="58"/>
    </row>
    <row r="54" spans="2:17" ht="12">
      <c r="B54" s="58"/>
      <c r="C54" s="58"/>
      <c r="D54" s="58"/>
      <c r="E54" s="58"/>
      <c r="F54" s="58"/>
      <c r="G54" s="58"/>
      <c r="H54" s="58"/>
      <c r="I54" s="58"/>
      <c r="J54" s="58"/>
      <c r="K54" s="58"/>
      <c r="L54" s="58"/>
      <c r="M54" s="58"/>
      <c r="N54" s="58"/>
      <c r="O54" s="58"/>
      <c r="P54" s="58"/>
      <c r="Q54" s="58"/>
    </row>
    <row r="55" spans="2:17" ht="12">
      <c r="B55" s="58"/>
      <c r="C55" s="58"/>
      <c r="D55" s="58"/>
      <c r="E55" s="58"/>
      <c r="F55" s="58"/>
      <c r="G55" s="58"/>
      <c r="H55" s="58"/>
      <c r="I55" s="58"/>
      <c r="J55" s="58"/>
      <c r="K55" s="58"/>
      <c r="L55" s="58"/>
      <c r="M55" s="58"/>
      <c r="N55" s="58"/>
      <c r="O55" s="58"/>
      <c r="P55" s="58"/>
      <c r="Q55" s="58"/>
    </row>
    <row r="56" spans="2:17" ht="12">
      <c r="B56" s="58"/>
      <c r="C56" s="58"/>
      <c r="D56" s="58"/>
      <c r="E56" s="58"/>
      <c r="F56" s="58"/>
      <c r="G56" s="58"/>
      <c r="H56" s="58"/>
      <c r="I56" s="58"/>
      <c r="J56" s="58"/>
      <c r="K56" s="58"/>
      <c r="L56" s="58"/>
      <c r="M56" s="58"/>
      <c r="N56" s="58"/>
      <c r="O56" s="58"/>
      <c r="P56" s="58"/>
      <c r="Q56" s="58"/>
    </row>
    <row r="57" spans="2:17" ht="12">
      <c r="B57" s="58"/>
      <c r="C57" s="58"/>
      <c r="D57" s="58"/>
      <c r="E57" s="58"/>
      <c r="F57" s="58"/>
      <c r="G57" s="58"/>
      <c r="H57" s="58"/>
      <c r="I57" s="58"/>
      <c r="J57" s="58"/>
      <c r="K57" s="58"/>
      <c r="L57" s="58"/>
      <c r="M57" s="58"/>
      <c r="N57" s="58"/>
      <c r="O57" s="58"/>
      <c r="P57" s="58"/>
      <c r="Q57" s="58"/>
    </row>
    <row r="58" spans="2:17" ht="12">
      <c r="B58" s="58"/>
      <c r="C58" s="58"/>
      <c r="D58" s="58"/>
      <c r="E58" s="58"/>
      <c r="F58" s="58"/>
      <c r="G58" s="58"/>
      <c r="H58" s="58"/>
      <c r="I58" s="58"/>
      <c r="J58" s="58"/>
      <c r="K58" s="58"/>
      <c r="L58" s="58"/>
      <c r="M58" s="58"/>
      <c r="N58" s="58"/>
      <c r="O58" s="58"/>
      <c r="P58" s="58"/>
      <c r="Q58" s="58"/>
    </row>
    <row r="71" ht="26.25" customHeight="1"/>
  </sheetData>
  <sheetProtection password="CA91" sheet="1" objects="1" insertColumns="0"/>
  <printOptions/>
  <pageMargins left="0.75" right="0.75" top="1" bottom="1" header="0.5" footer="0.5"/>
  <pageSetup fitToHeight="1" fitToWidth="1" horizontalDpi="300" verticalDpi="300" orientation="portrait" scale="95"/>
</worksheet>
</file>

<file path=xl/worksheets/sheet3.xml><?xml version="1.0" encoding="utf-8"?>
<worksheet xmlns="http://schemas.openxmlformats.org/spreadsheetml/2006/main" xmlns:r="http://schemas.openxmlformats.org/officeDocument/2006/relationships">
  <sheetPr>
    <pageSetUpPr fitToPage="1"/>
  </sheetPr>
  <dimension ref="A1:T82"/>
  <sheetViews>
    <sheetView showGridLines="0" zoomScale="75" zoomScaleNormal="75" workbookViewId="0" topLeftCell="A1">
      <selection activeCell="L23" sqref="L23"/>
    </sheetView>
  </sheetViews>
  <sheetFormatPr defaultColWidth="8.8515625" defaultRowHeight="12.75"/>
  <cols>
    <col min="1" max="3" width="8.8515625" style="0" customWidth="1"/>
    <col min="4" max="4" width="12.421875" style="0" customWidth="1"/>
    <col min="5" max="20" width="8.8515625" style="0" customWidth="1"/>
    <col min="21" max="21" width="8.7109375" style="0" customWidth="1"/>
  </cols>
  <sheetData>
    <row r="1" s="4" customFormat="1" ht="16.5">
      <c r="A1" s="24" t="s">
        <v>37</v>
      </c>
    </row>
    <row r="2" spans="1:14" ht="16.5">
      <c r="A2" s="21"/>
      <c r="B2" s="60" t="s">
        <v>124</v>
      </c>
      <c r="C2" s="60"/>
      <c r="N2" s="28" t="s">
        <v>75</v>
      </c>
    </row>
    <row r="3" spans="1:17" ht="16.5">
      <c r="A3" s="21"/>
      <c r="B3" s="90" t="s">
        <v>125</v>
      </c>
      <c r="C3" s="90"/>
      <c r="D3" s="91"/>
      <c r="E3" s="91"/>
      <c r="F3" s="91"/>
      <c r="G3" s="91"/>
      <c r="H3" s="91"/>
      <c r="I3" s="91"/>
      <c r="J3" s="91"/>
      <c r="K3" s="91"/>
      <c r="L3" s="91"/>
      <c r="M3" s="91"/>
      <c r="N3" s="92"/>
      <c r="O3" s="91"/>
      <c r="P3" s="91"/>
      <c r="Q3" s="89"/>
    </row>
    <row r="4" spans="1:17" ht="16.5">
      <c r="A4" s="21"/>
      <c r="B4" s="90"/>
      <c r="C4" s="90" t="s">
        <v>126</v>
      </c>
      <c r="D4" s="91"/>
      <c r="E4" s="91"/>
      <c r="F4" s="91"/>
      <c r="G4" s="91"/>
      <c r="H4" s="91"/>
      <c r="I4" s="91"/>
      <c r="J4" s="91"/>
      <c r="K4" s="91"/>
      <c r="L4" s="91"/>
      <c r="M4" s="91"/>
      <c r="N4" s="92"/>
      <c r="O4" s="91"/>
      <c r="P4" s="91"/>
      <c r="Q4" s="89"/>
    </row>
    <row r="5" spans="1:3" ht="16.5">
      <c r="A5" s="21"/>
      <c r="B5" s="60" t="s">
        <v>77</v>
      </c>
      <c r="C5" s="60"/>
    </row>
    <row r="6" spans="1:3" ht="16.5">
      <c r="A6" s="21"/>
      <c r="B6" s="60" t="s">
        <v>78</v>
      </c>
      <c r="C6" s="60"/>
    </row>
    <row r="7" ht="16.5">
      <c r="A7" s="21" t="s">
        <v>38</v>
      </c>
    </row>
    <row r="14" ht="15">
      <c r="P14" s="3" t="s">
        <v>71</v>
      </c>
    </row>
    <row r="15" spans="16:18" ht="15">
      <c r="P15" s="3" t="s">
        <v>70</v>
      </c>
      <c r="Q15" s="3"/>
      <c r="R15" s="3"/>
    </row>
    <row r="16" spans="17:18" ht="15">
      <c r="Q16" s="3"/>
      <c r="R16" s="3"/>
    </row>
    <row r="17" spans="2:20" ht="15.75">
      <c r="B17" s="5" t="s">
        <v>27</v>
      </c>
      <c r="P17" s="4" t="s">
        <v>112</v>
      </c>
      <c r="Q17" s="3"/>
      <c r="R17" s="3" t="s">
        <v>113</v>
      </c>
      <c r="S17" s="3"/>
      <c r="T17" s="3"/>
    </row>
    <row r="18" spans="2:20" ht="16.5">
      <c r="B18" s="22" t="s">
        <v>28</v>
      </c>
      <c r="C18" s="21"/>
      <c r="D18" s="21"/>
      <c r="E18" s="21"/>
      <c r="F18" s="21"/>
      <c r="G18" s="21"/>
      <c r="H18" s="21"/>
      <c r="I18" s="21"/>
      <c r="J18" s="21"/>
      <c r="K18" s="21"/>
      <c r="L18" s="21"/>
      <c r="M18" s="21"/>
      <c r="P18" s="3" t="s">
        <v>51</v>
      </c>
      <c r="Q18" s="3"/>
      <c r="R18" s="4" t="s">
        <v>106</v>
      </c>
      <c r="S18" s="3"/>
      <c r="T18" s="3"/>
    </row>
    <row r="19" spans="2:20" ht="18.75">
      <c r="B19" s="22" t="s">
        <v>47</v>
      </c>
      <c r="C19" s="22"/>
      <c r="D19" s="22"/>
      <c r="E19" s="22"/>
      <c r="F19" s="22"/>
      <c r="G19" s="22"/>
      <c r="H19" s="22"/>
      <c r="I19" s="22"/>
      <c r="J19" s="22"/>
      <c r="K19" s="22"/>
      <c r="L19" s="22"/>
      <c r="P19" s="3" t="s">
        <v>49</v>
      </c>
      <c r="Q19" s="3" t="s">
        <v>94</v>
      </c>
      <c r="R19" s="4" t="s">
        <v>95</v>
      </c>
      <c r="S19" s="3"/>
      <c r="T19" s="3"/>
    </row>
    <row r="20" spans="2:20" ht="18">
      <c r="B20" s="22" t="s">
        <v>39</v>
      </c>
      <c r="C20" s="21"/>
      <c r="D20" s="21"/>
      <c r="E20" s="21"/>
      <c r="F20" s="21"/>
      <c r="G20" s="21"/>
      <c r="H20" s="21"/>
      <c r="I20" s="21"/>
      <c r="J20" s="21"/>
      <c r="K20" s="21"/>
      <c r="L20" s="21"/>
      <c r="M20" s="21"/>
      <c r="P20" s="3" t="s">
        <v>52</v>
      </c>
      <c r="Q20" s="3"/>
      <c r="R20" s="3" t="s">
        <v>52</v>
      </c>
      <c r="S20" s="3"/>
      <c r="T20" s="3"/>
    </row>
    <row r="21" spans="2:20" ht="18">
      <c r="B21" s="22" t="s">
        <v>40</v>
      </c>
      <c r="C21" s="21"/>
      <c r="D21" s="21"/>
      <c r="E21" s="21"/>
      <c r="F21" s="21"/>
      <c r="G21" s="21"/>
      <c r="H21" s="21"/>
      <c r="I21" s="21"/>
      <c r="J21" s="21"/>
      <c r="K21" s="21"/>
      <c r="L21" s="21"/>
      <c r="M21" s="21"/>
      <c r="P21" s="3" t="s">
        <v>53</v>
      </c>
      <c r="Q21" s="3"/>
      <c r="R21" s="3" t="s">
        <v>53</v>
      </c>
      <c r="S21" s="3"/>
      <c r="T21" s="3"/>
    </row>
    <row r="22" spans="2:20" ht="18">
      <c r="B22" s="22" t="s">
        <v>41</v>
      </c>
      <c r="C22" s="21"/>
      <c r="D22" s="21"/>
      <c r="E22" s="21"/>
      <c r="F22" s="21"/>
      <c r="G22" s="21"/>
      <c r="H22" s="21"/>
      <c r="I22" s="21"/>
      <c r="J22" s="21"/>
      <c r="K22" s="21"/>
      <c r="L22" s="21"/>
      <c r="M22" s="21"/>
      <c r="P22" s="3" t="s">
        <v>48</v>
      </c>
      <c r="Q22" s="3"/>
      <c r="R22" s="3" t="s">
        <v>48</v>
      </c>
      <c r="S22" s="3"/>
      <c r="T22" s="3"/>
    </row>
    <row r="23" spans="2:20" ht="18">
      <c r="B23" s="22" t="s">
        <v>42</v>
      </c>
      <c r="C23" s="21"/>
      <c r="D23" s="21"/>
      <c r="E23" s="21"/>
      <c r="F23" s="21"/>
      <c r="G23" s="21"/>
      <c r="H23" s="21"/>
      <c r="I23" s="21"/>
      <c r="J23" s="21"/>
      <c r="K23" s="21"/>
      <c r="L23" s="21"/>
      <c r="M23" s="21"/>
      <c r="P23" s="3" t="s">
        <v>54</v>
      </c>
      <c r="Q23" s="3"/>
      <c r="R23" s="3" t="s">
        <v>54</v>
      </c>
      <c r="S23" s="3"/>
      <c r="T23" s="3"/>
    </row>
    <row r="24" spans="2:20" ht="16.5">
      <c r="B24" s="22" t="s">
        <v>29</v>
      </c>
      <c r="C24" s="21"/>
      <c r="D24" s="21"/>
      <c r="E24" s="21"/>
      <c r="F24" s="21"/>
      <c r="G24" s="21"/>
      <c r="H24" s="21"/>
      <c r="I24" s="21"/>
      <c r="J24" s="21"/>
      <c r="K24" s="21"/>
      <c r="L24" s="21"/>
      <c r="M24" s="21"/>
      <c r="P24" s="3" t="s">
        <v>59</v>
      </c>
      <c r="Q24" s="3"/>
      <c r="R24" s="3" t="s">
        <v>59</v>
      </c>
      <c r="S24" s="3"/>
      <c r="T24" s="3"/>
    </row>
    <row r="25" spans="2:20" ht="18">
      <c r="B25" s="22" t="s">
        <v>43</v>
      </c>
      <c r="C25" s="21"/>
      <c r="D25" s="21"/>
      <c r="E25" s="21"/>
      <c r="F25" s="21"/>
      <c r="G25" s="21"/>
      <c r="H25" s="21"/>
      <c r="I25" s="21"/>
      <c r="J25" s="21"/>
      <c r="K25" s="21"/>
      <c r="L25" s="21"/>
      <c r="M25" s="21"/>
      <c r="P25" s="3" t="s">
        <v>55</v>
      </c>
      <c r="Q25" s="3"/>
      <c r="R25" s="3" t="s">
        <v>107</v>
      </c>
      <c r="S25" s="3"/>
      <c r="T25" s="3"/>
    </row>
    <row r="26" spans="2:20" ht="18">
      <c r="B26" s="22" t="s">
        <v>44</v>
      </c>
      <c r="C26" s="21"/>
      <c r="D26" s="21"/>
      <c r="E26" s="21"/>
      <c r="F26" s="21"/>
      <c r="G26" s="21"/>
      <c r="H26" s="21"/>
      <c r="I26" s="21"/>
      <c r="J26" s="21"/>
      <c r="K26" s="21"/>
      <c r="L26" s="21"/>
      <c r="M26" s="21"/>
      <c r="P26" s="3" t="s">
        <v>56</v>
      </c>
      <c r="Q26" s="3"/>
      <c r="R26" s="3" t="s">
        <v>108</v>
      </c>
      <c r="S26" s="3"/>
      <c r="T26" s="3"/>
    </row>
    <row r="27" spans="2:20" ht="18">
      <c r="B27" s="22" t="s">
        <v>45</v>
      </c>
      <c r="C27" s="21"/>
      <c r="D27" s="21"/>
      <c r="E27" s="21"/>
      <c r="F27" s="21"/>
      <c r="G27" s="21"/>
      <c r="H27" s="21"/>
      <c r="I27" s="21"/>
      <c r="J27" s="21"/>
      <c r="K27" s="21"/>
      <c r="L27" s="21"/>
      <c r="M27" s="21"/>
      <c r="P27" s="3" t="s">
        <v>50</v>
      </c>
      <c r="Q27" s="3"/>
      <c r="R27" s="3" t="s">
        <v>109</v>
      </c>
      <c r="S27" s="3"/>
      <c r="T27" s="3"/>
    </row>
    <row r="28" spans="2:20" ht="18">
      <c r="B28" s="22" t="s">
        <v>46</v>
      </c>
      <c r="C28" s="21"/>
      <c r="D28" s="21"/>
      <c r="E28" s="21"/>
      <c r="F28" s="21"/>
      <c r="G28" s="21"/>
      <c r="H28" s="21"/>
      <c r="I28" s="21"/>
      <c r="J28" s="21"/>
      <c r="K28" s="21"/>
      <c r="L28" s="21"/>
      <c r="M28" s="21"/>
      <c r="N28" s="21"/>
      <c r="P28" s="3" t="s">
        <v>57</v>
      </c>
      <c r="Q28" s="3"/>
      <c r="R28" s="3" t="s">
        <v>110</v>
      </c>
      <c r="S28" s="3"/>
      <c r="T28" s="3"/>
    </row>
    <row r="29" spans="2:20" ht="16.5">
      <c r="B29" s="22" t="s">
        <v>30</v>
      </c>
      <c r="C29" s="21"/>
      <c r="D29" s="21"/>
      <c r="E29" s="21"/>
      <c r="F29" s="21"/>
      <c r="G29" s="21"/>
      <c r="H29" s="21"/>
      <c r="I29" s="21"/>
      <c r="J29" s="21"/>
      <c r="K29" s="21"/>
      <c r="L29" s="21"/>
      <c r="M29" s="21"/>
      <c r="N29" s="21"/>
      <c r="P29" s="3" t="s">
        <v>58</v>
      </c>
      <c r="Q29" s="3"/>
      <c r="R29" s="3" t="s">
        <v>111</v>
      </c>
      <c r="S29" s="3"/>
      <c r="T29" s="3"/>
    </row>
    <row r="31" spans="2:13" ht="15">
      <c r="B31" s="20" t="s">
        <v>35</v>
      </c>
      <c r="C31" s="3"/>
      <c r="D31" s="3"/>
      <c r="E31" s="3"/>
      <c r="F31" s="3"/>
      <c r="G31" s="3"/>
      <c r="H31" s="3"/>
      <c r="I31" s="3"/>
      <c r="J31" s="3"/>
      <c r="K31" s="3"/>
      <c r="L31" s="3"/>
      <c r="M31" s="3"/>
    </row>
    <row r="32" spans="2:13" ht="15">
      <c r="B32" s="20"/>
      <c r="C32" s="3" t="s">
        <v>76</v>
      </c>
      <c r="D32" s="3"/>
      <c r="E32" s="3"/>
      <c r="F32" s="3"/>
      <c r="G32" s="3"/>
      <c r="H32" s="3"/>
      <c r="I32" s="3"/>
      <c r="J32" s="3"/>
      <c r="K32" s="3"/>
      <c r="L32" s="3"/>
      <c r="M32" s="3"/>
    </row>
    <row r="33" spans="2:13" ht="15">
      <c r="B33" s="3"/>
      <c r="C33" s="3" t="s">
        <v>36</v>
      </c>
      <c r="D33" s="3"/>
      <c r="E33" s="3"/>
      <c r="F33" s="3"/>
      <c r="G33" s="3"/>
      <c r="H33" s="3"/>
      <c r="I33" s="3"/>
      <c r="J33" s="3"/>
      <c r="K33" s="3"/>
      <c r="L33" s="3"/>
      <c r="M33" s="3"/>
    </row>
    <row r="34" spans="2:13" ht="15">
      <c r="B34" s="3"/>
      <c r="C34" s="3" t="s">
        <v>79</v>
      </c>
      <c r="D34" s="3"/>
      <c r="E34" s="3"/>
      <c r="F34" s="3"/>
      <c r="G34" s="3"/>
      <c r="H34" s="3"/>
      <c r="I34" s="3"/>
      <c r="J34" s="3"/>
      <c r="K34" s="3"/>
      <c r="L34" s="3"/>
      <c r="M34" s="3"/>
    </row>
    <row r="35" spans="2:13" ht="15">
      <c r="B35" s="3"/>
      <c r="C35" s="3" t="s">
        <v>80</v>
      </c>
      <c r="D35" s="3"/>
      <c r="E35" s="3"/>
      <c r="F35" s="3"/>
      <c r="G35" s="3"/>
      <c r="H35" s="3"/>
      <c r="I35" s="3"/>
      <c r="J35" s="3"/>
      <c r="K35" s="3"/>
      <c r="L35" s="3"/>
      <c r="M35" s="3"/>
    </row>
    <row r="36" spans="2:13" ht="15">
      <c r="B36" s="3"/>
      <c r="C36" s="3"/>
      <c r="D36" s="3"/>
      <c r="E36" s="3"/>
      <c r="F36" s="3"/>
      <c r="G36" s="3"/>
      <c r="H36" s="3"/>
      <c r="I36" s="3"/>
      <c r="J36" s="3"/>
      <c r="K36" s="3"/>
      <c r="L36" s="3"/>
      <c r="M36" s="3"/>
    </row>
    <row r="37" spans="2:13" ht="15">
      <c r="B37" s="3"/>
      <c r="C37" s="3"/>
      <c r="D37" s="3" t="s">
        <v>91</v>
      </c>
      <c r="E37" s="3"/>
      <c r="F37" s="3" t="s">
        <v>90</v>
      </c>
      <c r="G37" s="3"/>
      <c r="H37" s="3"/>
      <c r="I37" s="3"/>
      <c r="J37" s="3"/>
      <c r="K37" s="3"/>
      <c r="L37" s="3"/>
      <c r="M37" s="3"/>
    </row>
    <row r="38" spans="4:6" ht="12">
      <c r="D38" t="s">
        <v>92</v>
      </c>
      <c r="F38" t="s">
        <v>93</v>
      </c>
    </row>
    <row r="39" spans="3:7" ht="15.75">
      <c r="C39" s="19" t="s">
        <v>7</v>
      </c>
      <c r="D39" s="23">
        <f>(1-EXP(-K_2*t_1n))</f>
        <v>0.12740816496133345</v>
      </c>
      <c r="F39" s="23">
        <f>(1-EXP(-k_2k*t_1n))</f>
        <v>0.9375</v>
      </c>
      <c r="G39" s="19" t="s">
        <v>97</v>
      </c>
    </row>
    <row r="40" spans="3:7" ht="15.75">
      <c r="C40" s="19" t="s">
        <v>8</v>
      </c>
      <c r="D40" s="23">
        <f>(1-EXP(-K_2*(t_1n+t_2n)*Nwds))</f>
        <v>0.8705305885532231</v>
      </c>
      <c r="F40" s="23">
        <f>(1-EXP(-(k_2k)*(t_1n+t_2n)*Nwds))</f>
        <v>1</v>
      </c>
      <c r="G40" s="19" t="s">
        <v>96</v>
      </c>
    </row>
    <row r="41" spans="3:7" ht="15.75">
      <c r="C41" s="19" t="s">
        <v>9</v>
      </c>
      <c r="D41" s="23">
        <f>(1-EXP(-K_2*T_s*SpD))</f>
        <v>0.9967336096301372</v>
      </c>
      <c r="E41" s="6"/>
      <c r="F41" s="23">
        <f>(1-EXP(-k_2k*T_sk*SpDk))</f>
        <v>1</v>
      </c>
      <c r="G41" s="19" t="s">
        <v>98</v>
      </c>
    </row>
    <row r="42" spans="3:7" ht="15.75">
      <c r="C42" s="19" t="s">
        <v>10</v>
      </c>
      <c r="D42" s="23">
        <f>(1-EXP(-K_2*(t_1s+t_2s)))</f>
        <v>0.33559416980762113</v>
      </c>
      <c r="E42" s="6"/>
      <c r="F42" s="23">
        <f>(1-EXP(-k_2k*(t_1sk+t_2sk)))</f>
        <v>0.999755859375</v>
      </c>
      <c r="G42" s="19" t="s">
        <v>99</v>
      </c>
    </row>
    <row r="43" spans="3:7" ht="15.75">
      <c r="C43" s="19" t="s">
        <v>11</v>
      </c>
      <c r="D43" s="23">
        <f>(1-EXP(-K_2*t_1s))</f>
        <v>0.17088394622632763</v>
      </c>
      <c r="E43" s="6"/>
      <c r="F43" s="23">
        <f>(1-EXP(-k_2k*t_1sk))</f>
        <v>0.96875</v>
      </c>
      <c r="G43" s="19" t="s">
        <v>100</v>
      </c>
    </row>
    <row r="44" spans="3:7" ht="15.75">
      <c r="C44" s="19" t="s">
        <v>12</v>
      </c>
      <c r="D44" s="23">
        <f>(1-EXP(-K_2*(t_1s+t_2s)*Swds))</f>
        <v>0.9428476564796966</v>
      </c>
      <c r="E44" s="6"/>
      <c r="F44" s="23">
        <f>(1-EXP(-k_2k*(t_1sk+t_2sk)*Swdsk))</f>
        <v>1</v>
      </c>
      <c r="G44" s="19" t="s">
        <v>101</v>
      </c>
    </row>
    <row r="45" spans="3:7" ht="15">
      <c r="C45" s="19" t="s">
        <v>25</v>
      </c>
      <c r="D45" s="23">
        <f>(1-EXP(-K_2*(T_n)))</f>
        <v>0.9428476564796966</v>
      </c>
      <c r="F45" s="23">
        <f>(1-EXP(-k_2k*(T_n)))</f>
        <v>1</v>
      </c>
      <c r="G45" s="19" t="s">
        <v>102</v>
      </c>
    </row>
    <row r="46" spans="3:7" ht="15">
      <c r="C46" s="19" t="s">
        <v>26</v>
      </c>
      <c r="D46" s="23">
        <f>(1-EXP(-K_2*(t_1n+t_2n)))</f>
        <v>0.33559416980762113</v>
      </c>
      <c r="F46" s="23">
        <f>(1-EXP(-k_2k*(t_1n+t_2n)))</f>
        <v>0.999755859375</v>
      </c>
      <c r="G46" s="19" t="s">
        <v>103</v>
      </c>
    </row>
    <row r="48" ht="12.75" thickBot="1"/>
    <row r="49" spans="4:8" ht="15">
      <c r="D49" s="11" t="s">
        <v>68</v>
      </c>
      <c r="E49" s="12"/>
      <c r="F49" s="12"/>
      <c r="G49" s="13"/>
      <c r="H49" s="6"/>
    </row>
    <row r="50" spans="4:8" ht="15">
      <c r="D50" s="7" t="s">
        <v>69</v>
      </c>
      <c r="E50" s="8"/>
      <c r="F50" s="15"/>
      <c r="G50" s="16"/>
      <c r="H50" s="6"/>
    </row>
    <row r="51" spans="4:8" ht="15.75" thickBot="1">
      <c r="D51" s="14" t="s">
        <v>67</v>
      </c>
      <c r="E51" s="15"/>
      <c r="F51" s="15"/>
      <c r="G51" s="16"/>
      <c r="H51" s="6"/>
    </row>
    <row r="52" spans="4:8" ht="15">
      <c r="D52" s="7" t="s">
        <v>31</v>
      </c>
      <c r="E52" s="8"/>
      <c r="F52" s="8"/>
      <c r="G52" s="25">
        <v>24</v>
      </c>
      <c r="H52" s="6"/>
    </row>
    <row r="53" spans="4:8" ht="15">
      <c r="D53" s="7" t="s">
        <v>0</v>
      </c>
      <c r="E53" s="8"/>
      <c r="F53" s="8"/>
      <c r="G53" s="26">
        <v>8</v>
      </c>
      <c r="H53" s="6"/>
    </row>
    <row r="54" spans="4:8" ht="15">
      <c r="D54" s="7" t="s">
        <v>33</v>
      </c>
      <c r="E54" s="8"/>
      <c r="F54" s="8"/>
      <c r="G54" s="26">
        <v>16</v>
      </c>
      <c r="H54" s="6"/>
    </row>
    <row r="55" spans="4:8" ht="15">
      <c r="D55" s="7" t="s">
        <v>66</v>
      </c>
      <c r="E55" s="8"/>
      <c r="F55" s="8"/>
      <c r="G55" s="26">
        <f>(LN(2))/T1_2_2</f>
        <v>0.017035921923229523</v>
      </c>
      <c r="H55" s="6"/>
    </row>
    <row r="56" spans="4:8" ht="15">
      <c r="D56" s="7" t="s">
        <v>1</v>
      </c>
      <c r="E56" s="8"/>
      <c r="F56" s="8"/>
      <c r="G56" s="26">
        <v>168</v>
      </c>
      <c r="H56" s="6"/>
    </row>
    <row r="57" spans="4:8" ht="15.75" thickBot="1">
      <c r="D57" s="9" t="s">
        <v>2</v>
      </c>
      <c r="E57" s="10"/>
      <c r="F57" s="10"/>
      <c r="G57" s="27">
        <v>5</v>
      </c>
      <c r="H57" s="6"/>
    </row>
    <row r="81" spans="2:13" ht="16.5">
      <c r="B81" s="17" t="s">
        <v>88</v>
      </c>
      <c r="C81" s="18"/>
      <c r="D81" s="2"/>
      <c r="E81" s="2"/>
      <c r="F81" s="2"/>
      <c r="G81" s="2"/>
      <c r="H81" s="2"/>
      <c r="I81" s="2"/>
      <c r="J81" s="2"/>
      <c r="K81" s="2"/>
      <c r="L81" s="2"/>
      <c r="M81" s="2"/>
    </row>
    <row r="82" spans="2:13" ht="16.5">
      <c r="B82" s="2"/>
      <c r="C82" s="17" t="s">
        <v>87</v>
      </c>
      <c r="D82" s="2"/>
      <c r="E82" s="2"/>
      <c r="F82" s="2"/>
      <c r="G82" s="2"/>
      <c r="H82" s="2"/>
      <c r="I82" s="2"/>
      <c r="J82" s="2"/>
      <c r="K82" s="2"/>
      <c r="L82" s="2"/>
      <c r="M82" s="2"/>
    </row>
  </sheetData>
  <sheetProtection/>
  <printOptions/>
  <pageMargins left="0.75" right="0.75" top="1" bottom="1" header="0.5" footer="0.5"/>
  <pageSetup fitToHeight="1" fitToWidth="1" horizontalDpi="300" verticalDpi="300" orientation="portrait" scale="5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Hickey and Reist General Formula</dc:title>
  <dc:subject>shift adjustment</dc:subject>
  <dc:creator>T.W. Armstrong</dc:creator>
  <cp:keywords/>
  <dc:description/>
  <cp:lastModifiedBy>Alison</cp:lastModifiedBy>
  <cp:lastPrinted>2003-12-23T21:06:49Z</cp:lastPrinted>
  <dcterms:created xsi:type="dcterms:W3CDTF">2003-04-14T19:07:14Z</dcterms:created>
  <dcterms:modified xsi:type="dcterms:W3CDTF">2014-11-12T18:30:40Z</dcterms:modified>
  <cp:category/>
  <cp:version/>
  <cp:contentType/>
  <cp:contentStatus/>
</cp:coreProperties>
</file>